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<sst xmlns="http://schemas.openxmlformats.org/spreadsheetml/2006/main" count="6316" uniqueCount="2914">
  <si>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</si>
  <si>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</si>
  <si>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</si>
  <si>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</si>
  <si>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</si>
  <si>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</si>
  <si>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</si>
  <si>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</si>
  <si>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</si>
  <si>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</si>
  <si>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</si>
  <si>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</si>
  <si>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</si>
  <si>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</si>
  <si>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</si>
  <si>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</si>
  <si>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</si>
  <si>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</si>
  <si>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</si>
  <si>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</si>
  <si>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</si>
  <si>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</si>
  <si>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</si>
  <si>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</si>
  <si>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</si>
  <si>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</si>
  <si>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</si>
  <si>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</si>
  <si>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</si>
  <si>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</si>
  <si>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</si>
  <si>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</si>
  <si>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</si>
  <si>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</si>
  <si>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</si>
  <si>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</si>
  <si>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</si>
  <si>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</si>
  <si>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</si>
  <si>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</si>
  <si>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</si>
  <si>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</si>
  <si>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</si>
  <si>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</si>
  <si>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</si>
  <si>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</si>
  <si>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</si>
  <si>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</si>
  <si>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</si>
  <si>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</si>
  <si>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</si>
  <si>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</si>
  <si>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</si>
  <si>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</si>
  <si>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</si>
  <si>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</si>
  <si>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</si>
  <si>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</si>
  <si>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</si>
  <si>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</si>
  <si>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</si>
  <si>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</si>
  <si>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</si>
  <si>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</si>
  <si>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</si>
  <si>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</si>
  <si>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</si>
  <si>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</si>
  <si>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</si>
  <si>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</si>
  <si>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</si>
  <si>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</si>
  <si>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</si>
  <si>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</si>
  <si>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</si>
  <si>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</si>
  <si>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</si>
  <si>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</si>
  <si>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</si>
  <si>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</si>
  <si>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</si>
  <si>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</si>
  <si>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</si>
  <si>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</si>
  <si>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</si>
  <si>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</si>
  <si>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</si>
  <si>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</si>
  <si>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</si>
  <si>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</si>
  <si>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</si>
  <si>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</si>
  <si>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</si>
  <si>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</si>
  <si>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</si>
  <si>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</si>
  <si>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</si>
  <si>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</si>
  <si>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</si>
  <si>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</si>
  <si>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</si>
  <si>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</si>
  <si>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</si>
  <si>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</si>
  <si>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</si>
  <si>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</si>
  <si>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</si>
  <si>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</si>
  <si>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</si>
  <si>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</si>
  <si>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</si>
  <si>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</si>
  <si>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</si>
  <si>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</si>
  <si>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</si>
  <si>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</si>
  <si>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</si>
  <si>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</si>
  <si>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</si>
  <si>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</si>
  <si>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</si>
  <si>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</si>
  <si>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</si>
  <si>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</si>
  <si>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</si>
  <si>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</si>
  <si>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</si>
  <si>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</si>
  <si>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</si>
  <si>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</si>
  <si>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</si>
  <si>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</si>
  <si>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</si>
  <si>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</si>
  <si>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</si>
  <si>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</si>
  <si>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</si>
  <si>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</si>
  <si>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</si>
  <si>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</si>
  <si>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</si>
  <si>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</si>
  <si>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</si>
  <si>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</si>
  <si>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</si>
  <si>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</si>
  <si>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</si>
  <si>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</si>
  <si>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</si>
  <si>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</si>
  <si>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</si>
  <si>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</si>
  <si>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</si>
  <si>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</si>
  <si>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</si>
  <si>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</si>
  <si>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</si>
  <si>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</si>
  <si>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</si>
  <si>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</si>
  <si>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</si>
  <si>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</si>
  <si>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</si>
  <si>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</si>
  <si>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</si>
  <si>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</si>
  <si>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</si>
  <si>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</si>
  <si>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</si>
  <si>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</si>
  <si>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</si>
  <si>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</si>
  <si>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</si>
  <si>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</si>
  <si>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</si>
  <si>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</si>
  <si>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</si>
  <si>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</si>
  <si>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</si>
  <si>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</si>
  <si>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</si>
  <si>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</si>
  <si>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</si>
  <si>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</si>
  <si>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</si>
  <si>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</si>
  <si>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</si>
  <si>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</si>
  <si>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</si>
  <si>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</si>
  <si>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</si>
  <si>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</si>
  <si>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</si>
  <si>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</si>
  <si>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</si>
  <si>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</si>
  <si>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</si>
  <si>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</si>
  <si>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</si>
  <si>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</si>
  <si>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</si>
  <si>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</si>
  <si>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</si>
  <si>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</si>
  <si>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</si>
  <si>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</si>
  <si>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</si>
  <si>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</si>
  <si>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</si>
  <si>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</si>
  <si>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</si>
  <si>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</si>
  <si>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</si>
  <si>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</si>
  <si>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</si>
  <si>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</si>
  <si>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</si>
  <si>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</si>
  <si>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</si>
  <si>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</si>
  <si>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</si>
  <si>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</si>
  <si>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</si>
  <si>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</si>
  <si>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</si>
  <si>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</si>
  <si>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</si>
  <si>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</si>
  <si>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</si>
  <si>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</si>
  <si>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</si>
  <si>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</si>
  <si>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</si>
  <si>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</si>
  <si>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</si>
  <si>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</si>
  <si>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</si>
  <si>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</si>
  <si>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</si>
  <si>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</si>
  <si>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</si>
  <si>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</si>
  <si>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</si>
  <si>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</si>
  <si>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</si>
  <si>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</si>
  <si>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</si>
  <si>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</si>
  <si>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</si>
  <si>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</si>
  <si>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</si>
  <si>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</si>
  <si>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</si>
  <si>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</si>
  <si>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</si>
  <si>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</si>
  <si>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</si>
  <si>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</si>
  <si>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</si>
  <si>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</si>
  <si>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</si>
  <si>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</si>
  <si>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</si>
  <si>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</si>
  <si>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</si>
  <si>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</si>
  <si>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</si>
  <si>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</si>
  <si>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</si>
  <si>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</si>
  <si>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</si>
  <si>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</si>
  <si>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</si>
  <si>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</si>
  <si>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</si>
  <si>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</si>
  <si>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</si>
  <si>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</si>
  <si>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</si>
  <si>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</si>
  <si>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</si>
  <si>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</si>
  <si>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</si>
  <si>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</si>
  <si>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</si>
  <si>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</si>
  <si>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</si>
  <si>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</si>
  <si>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</si>
  <si>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</si>
  <si>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</si>
  <si>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</si>
  <si>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</si>
  <si>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</si>
  <si>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</si>
  <si>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</si>
  <si>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</si>
  <si>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</si>
  <si>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</si>
  <si>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</si>
  <si>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</si>
  <si>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</si>
  <si>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</si>
  <si>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</si>
  <si>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</si>
  <si>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</si>
  <si>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</si>
  <si>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</si>
  <si>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</si>
  <si>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</si>
  <si>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</si>
  <si>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</si>
  <si>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</si>
  <si>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</si>
  <si>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</si>
  <si>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</si>
  <si>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</si>
  <si>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</si>
  <si>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</si>
  <si>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</si>
  <si>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</si>
  <si>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</si>
  <si>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</si>
  <si>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</si>
  <si>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</si>
  <si>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</si>
  <si>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</si>
  <si>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</si>
  <si>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</si>
  <si>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</si>
  <si>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</si>
  <si>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</si>
  <si>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</si>
  <si>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</si>
  <si>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</si>
  <si>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</si>
  <si>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</si>
  <si>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</si>
  <si>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</si>
  <si>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</si>
  <si>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</si>
  <si>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</si>
  <si>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</si>
  <si>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</si>
  <si>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</si>
  <si>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</si>
  <si>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</si>
  <si>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</si>
  <si>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</si>
  <si>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</si>
  <si>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</si>
  <si>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</si>
  <si>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</si>
  <si>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</si>
  <si>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</si>
  <si>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</si>
  <si>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</si>
  <si>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</si>
  <si>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</si>
  <si>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</si>
  <si>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</si>
  <si>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</si>
  <si>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</si>
  <si>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</si>
  <si>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</si>
  <si>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</si>
  <si>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</si>
  <si>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</si>
  <si>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</si>
  <si>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</si>
  <si>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</si>
  <si>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</si>
  <si>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</si>
  <si>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</si>
  <si>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</si>
  <si>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</si>
  <si>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</si>
  <si>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</si>
  <si>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</si>
  <si>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</si>
  <si>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</si>
  <si>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</si>
  <si>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</si>
  <si>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</si>
  <si>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</si>
  <si>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</si>
  <si>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</si>
  <si>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</si>
  <si>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</si>
  <si>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</si>
  <si>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</si>
  <si>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</si>
  <si>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</si>
  <si>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</si>
  <si>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</si>
  <si>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</si>
  <si>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</si>
  <si>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</si>
  <si>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</si>
  <si>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</si>
  <si>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</si>
  <si>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</si>
  <si>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</si>
  <si>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</si>
  <si>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</si>
  <si>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</si>
  <si>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</si>
  <si>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</si>
  <si>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</si>
  <si>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</si>
  <si>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</si>
  <si>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</si>
  <si>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</si>
  <si>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</si>
  <si>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</si>
  <si>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</si>
  <si>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</si>
  <si>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</si>
  <si>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</si>
  <si>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</si>
  <si>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</si>
  <si>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</si>
  <si>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</si>
  <si>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</si>
  <si>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</si>
  <si>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</si>
  <si>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</si>
  <si>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</si>
  <si>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</si>
  <si>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</si>
  <si>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</si>
  <si>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</si>
  <si>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</si>
  <si>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</si>
  <si>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</si>
  <si>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</si>
  <si>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</si>
  <si>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</si>
  <si>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</si>
  <si>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</si>
  <si>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</si>
  <si>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</si>
  <si>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</si>
  <si>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</si>
  <si>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</si>
  <si>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</si>
  <si>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</si>
  <si>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</si>
  <si>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</si>
  <si>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</si>
  <si>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</si>
  <si>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</si>
  <si>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</si>
  <si>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</si>
  <si>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</si>
  <si>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</si>
  <si>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</si>
  <si>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</si>
  <si>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</si>
  <si>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</si>
  <si>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</si>
  <si>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</si>
  <si>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</si>
  <si>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</si>
  <si>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</si>
  <si>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</si>
  <si>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</si>
  <si>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</si>
  <si>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</si>
  <si>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</si>
  <si>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</si>
  <si>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</si>
  <si>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</si>
  <si>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</si>
  <si>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</si>
  <si>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</si>
  <si>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</si>
  <si>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</si>
  <si>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</si>
  <si>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</si>
  <si>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</si>
  <si>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</si>
  <si>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</si>
  <si>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</si>
  <si>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</si>
  <si>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</si>
  <si>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</si>
  <si>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</si>
  <si>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</si>
  <si>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</si>
  <si>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</si>
  <si>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</si>
  <si>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</si>
  <si>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</si>
  <si>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</si>
  <si>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</si>
  <si>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</si>
  <si>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</si>
  <si>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</si>
  <si>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</si>
  <si>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</si>
  <si>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</si>
  <si>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</si>
  <si>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</si>
  <si>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</si>
  <si>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</si>
  <si>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</si>
  <si>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</si>
  <si>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</si>
  <si>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</si>
  <si>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</si>
  <si>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</si>
  <si>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</si>
  <si>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</si>
  <si>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</si>
  <si>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</si>
  <si>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</si>
  <si>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</si>
  <si>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</si>
  <si>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</si>
  <si>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</si>
  <si>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</si>
  <si>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</si>
  <si>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</si>
  <si>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</si>
  <si>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</si>
  <si>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</si>
  <si>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</si>
  <si>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</si>
  <si>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</si>
  <si>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</si>
  <si>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</si>
  <si>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</si>
  <si>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</si>
  <si>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</si>
  <si>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</si>
  <si>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</si>
  <si>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</si>
  <si>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</si>
  <si>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</si>
  <si>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</si>
  <si>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</si>
  <si>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</si>
  <si>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</si>
  <si>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</si>
  <si>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</si>
  <si>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</si>
  <si>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</si>
  <si>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</si>
  <si>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</si>
  <si>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</si>
  <si>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</si>
  <si>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</si>
  <si>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</si>
  <si>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</si>
  <si>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</si>
  <si>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</si>
  <si>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</si>
  <si>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</si>
  <si>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</si>
  <si>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</si>
  <si>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</si>
  <si>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</si>
  <si>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</si>
  <si>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</si>
  <si>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</si>
  <si>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</si>
  <si>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</si>
  <si>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</si>
  <si>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</si>
  <si>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</si>
  <si>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</si>
  <si>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</si>
  <si>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</si>
  <si>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</si>
  <si>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</si>
  <si>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</si>
  <si>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</si>
  <si>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</si>
  <si>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</si>
  <si>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</si>
  <si>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</si>
  <si>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</si>
  <si>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</si>
  <si>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</si>
  <si>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</si>
  <si>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</si>
  <si>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</si>
  <si>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</si>
  <si>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</si>
  <si>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</si>
  <si>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</si>
  <si>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</si>
  <si>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</si>
  <si>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</si>
  <si>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</si>
  <si>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</si>
  <si>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</si>
  <si>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</si>
  <si>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</si>
  <si>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</si>
  <si>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</si>
  <si>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</si>
  <si>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</si>
  <si>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</si>
  <si>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</si>
  <si>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</si>
  <si>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</si>
  <si>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</si>
  <si>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</si>
  <si>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</si>
  <si>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</si>
  <si>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</si>
  <si>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</si>
  <si>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</si>
  <si>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</si>
  <si>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</si>
  <si>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</si>
  <si>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</si>
  <si>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</si>
  <si>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</si>
  <si>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</si>
  <si>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</si>
  <si>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</si>
  <si>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</si>
  <si>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</si>
  <si>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</si>
  <si>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</si>
  <si>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</si>
  <si>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</si>
  <si>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</si>
  <si>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</si>
  <si>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</si>
  <si>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</si>
  <si>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</si>
  <si>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</si>
  <si>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</si>
  <si>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</si>
  <si>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</si>
  <si>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</si>
  <si>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</si>
  <si>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</si>
  <si>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</si>
  <si>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</si>
  <si>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</si>
  <si>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</si>
  <si>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</si>
  <si>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</si>
  <si>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</si>
  <si>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</si>
  <si>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</si>
  <si>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</si>
  <si>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</si>
  <si>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</si>
  <si>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</si>
  <si>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</si>
  <si>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</si>
  <si>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</si>
  <si>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</si>
  <si>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</si>
  <si>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</si>
  <si>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</si>
  <si>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</si>
  <si>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</si>
  <si>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</si>
  <si>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</si>
  <si>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</si>
  <si>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</si>
  <si>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</si>
  <si>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</si>
  <si>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</si>
  <si>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</si>
  <si>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</si>
  <si>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</si>
  <si>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</si>
  <si>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</si>
  <si>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</si>
  <si>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</si>
  <si>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</si>
  <si>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</si>
  <si>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</si>
  <si>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</si>
  <si>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</si>
  <si>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</si>
  <si>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</si>
  <si>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</si>
  <si>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</si>
  <si>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</si>
  <si>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</si>
  <si>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</si>
  <si>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</si>
  <si>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</si>
  <si>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</si>
  <si>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</si>
  <si>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</si>
  <si>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</si>
  <si>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</si>
  <si>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</si>
  <si>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</si>
  <si>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</si>
  <si>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</si>
  <si>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</si>
  <si>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</si>
  <si>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</si>
  <si>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</si>
  <si>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</si>
  <si>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</si>
  <si>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</si>
  <si>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</si>
  <si>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</si>
  <si>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</si>
  <si>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</si>
  <si>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</si>
  <si>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</si>
  <si>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</si>
  <si>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</si>
  <si>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</si>
  <si>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</si>
  <si>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</si>
  <si>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</si>
  <si>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</si>
  <si>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</si>
  <si>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</si>
  <si>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</si>
  <si>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</si>
  <si>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</si>
  <si>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</si>
  <si>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</si>
  <si>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</si>
  <si>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</si>
  <si>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</si>
  <si>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</si>
  <si>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</si>
  <si>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</si>
  <si>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</si>
  <si>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</si>
  <si>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</si>
  <si>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</si>
  <si>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</si>
  <si>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</si>
  <si>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</si>
  <si>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</si>
  <si>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</si>
  <si>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</si>
  <si>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</si>
  <si>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</si>
  <si>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</si>
  <si>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</si>
  <si>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</si>
  <si>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</si>
  <si>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</si>
  <si>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</si>
  <si>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</si>
  <si>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</si>
  <si>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</si>
  <si>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</si>
  <si>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</si>
  <si>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</si>
  <si>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</si>
  <si>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</si>
  <si>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</si>
  <si>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</si>
  <si>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</si>
  <si>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</si>
  <si>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</si>
  <si>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</si>
  <si>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</si>
  <si>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</si>
  <si>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</si>
  <si>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</si>
  <si>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</si>
  <si>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</si>
  <si>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</si>
  <si>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</si>
  <si>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</si>
  <si>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</si>
  <si>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</si>
  <si>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</si>
  <si>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</si>
  <si>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</si>
  <si>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</si>
  <si>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</si>
  <si>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</si>
  <si>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</si>
  <si>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</si>
  <si>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</si>
  <si>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</si>
  <si>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</si>
  <si>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</si>
  <si>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</si>
  <si>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</si>
  <si>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</si>
  <si>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</si>
  <si>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</si>
  <si>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</si>
  <si>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</si>
  <si>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</si>
  <si>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</si>
  <si>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</si>
  <si>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</si>
  <si>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</si>
  <si>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</si>
  <si>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</si>
  <si>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</si>
  <si>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</si>
  <si>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</si>
  <si>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</si>
  <si>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</si>
  <si>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</si>
  <si>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</si>
  <si>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</si>
  <si>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</si>
  <si>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</si>
  <si>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</si>
  <si>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</si>
  <si>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</si>
  <si>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</si>
  <si>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</si>
  <si>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</si>
  <si>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</si>
  <si>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</si>
  <si>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</si>
  <si>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</si>
  <si>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</si>
  <si>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</si>
  <si>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</si>
  <si>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</si>
  <si>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</si>
  <si>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</si>
  <si>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</si>
  <si>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</si>
  <si>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</si>
  <si>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</si>
  <si>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</si>
  <si>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</si>
  <si>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</si>
  <si>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</si>
  <si>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</si>
  <si>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</si>
  <si>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</si>
  <si>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</si>
  <si>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</si>
  <si>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</si>
  <si>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</si>
  <si>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</si>
  <si>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</si>
  <si>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</si>
  <si>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</si>
  <si>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</si>
  <si>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</si>
  <si>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</si>
  <si>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</si>
  <si>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</si>
  <si>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</si>
  <si>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</si>
  <si>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</si>
  <si>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</si>
  <si>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</si>
  <si>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</si>
  <si>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</si>
  <si>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</si>
  <si>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</si>
  <si>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</si>
  <si>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</si>
  <si>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</si>
  <si>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</si>
  <si>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</si>
  <si>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</si>
  <si>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</si>
  <si>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</si>
  <si>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</si>
  <si>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</si>
  <si>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</si>
  <si>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</si>
  <si>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</si>
  <si>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</si>
  <si>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</si>
  <si>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</si>
  <si>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</si>
  <si>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</si>
  <si>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</si>
  <si>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</si>
  <si>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</si>
  <si>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</si>
  <si>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</si>
  <si>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</si>
  <si>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</si>
  <si>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</si>
  <si>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</si>
  <si>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</si>
  <si>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</si>
  <si>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</si>
  <si>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</si>
  <si>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</si>
  <si>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</si>
  <si>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</si>
  <si>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</si>
  <si>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</si>
  <si>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</si>
  <si>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</si>
  <si>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</si>
  <si>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</si>
  <si>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</si>
  <si>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</si>
  <si>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</si>
  <si>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</si>
  <si>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</si>
  <si>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</si>
  <si>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</si>
  <si>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</si>
  <si>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</si>
  <si>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</si>
  <si>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</si>
  <si>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</si>
  <si>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</si>
  <si>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</si>
  <si>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</si>
  <si>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</si>
  <si>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</si>
  <si>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</si>
  <si>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</si>
  <si>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</si>
  <si>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</si>
  <si>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</si>
  <si>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</si>
  <si>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</si>
  <si>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</si>
  <si>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</si>
  <si>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</si>
  <si>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</si>
  <si>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</si>
  <si>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</si>
  <si>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</si>
  <si>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</si>
  <si>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</si>
  <si>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</si>
  <si>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</si>
  <si>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</si>
  <si>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</si>
  <si>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</si>
  <si>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</si>
  <si>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</si>
  <si>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</si>
  <si>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</si>
  <si>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</si>
  <si>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</si>
  <si>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</si>
  <si>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</si>
  <si>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</si>
  <si>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</si>
  <si>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</si>
  <si>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</si>
  <si>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</si>
  <si>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</si>
  <si>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</si>
  <si>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</si>
  <si>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</si>
  <si>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</si>
  <si>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</si>
  <si>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</si>
  <si>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</si>
  <si>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</si>
  <si>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</si>
  <si>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</si>
  <si>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</si>
  <si>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</si>
  <si>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</si>
  <si>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</si>
  <si>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</si>
  <si>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</si>
  <si>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</si>
  <si>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</si>
  <si>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</si>
  <si>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</si>
  <si>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</si>
  <si>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</si>
  <si>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</si>
  <si>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</si>
  <si>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</si>
  <si>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</si>
  <si>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</si>
  <si>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</si>
  <si>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</si>
  <si>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</si>
  <si>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</si>
  <si>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</si>
  <si>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</si>
  <si>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</si>
  <si>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</si>
  <si>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</si>
  <si>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</si>
  <si>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</si>
  <si>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</si>
  <si>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</si>
  <si>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</si>
  <si>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</si>
  <si>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</si>
  <si>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</si>
  <si>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</si>
  <si>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</si>
  <si>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</si>
  <si>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</si>
  <si>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</si>
  <si>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</si>
  <si>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</si>
  <si>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</si>
  <si>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</si>
  <si>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</si>
  <si>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</si>
  <si>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</si>
  <si>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</si>
  <si>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</si>
  <si>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</si>
  <si>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</si>
  <si>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</si>
  <si>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</si>
  <si>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</si>
  <si>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</si>
  <si>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</si>
  <si>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</si>
  <si>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</si>
  <si>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</si>
  <si>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</si>
  <si>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</si>
  <si>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</si>
  <si>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</si>
  <si>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</si>
  <si>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</si>
  <si>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</si>
  <si>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</si>
  <si>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</si>
  <si>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</si>
  <si>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</si>
  <si>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</si>
  <si>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</si>
  <si>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</si>
  <si>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</si>
  <si>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</si>
  <si>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</si>
  <si>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</si>
  <si>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</si>
  <si>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</si>
  <si>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</si>
  <si>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</si>
  <si>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</si>
  <si>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</si>
  <si>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</si>
  <si>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</si>
  <si>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</si>
  <si>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</si>
  <si>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</si>
  <si>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</si>
  <si>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</si>
  <si>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</si>
  <si>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</si>
  <si>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</si>
  <si>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</si>
  <si>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</si>
  <si>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</si>
  <si>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</si>
  <si>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</si>
  <si>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</si>
  <si>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</si>
  <si>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</si>
  <si>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</si>
  <si>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</si>
  <si>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</si>
  <si>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</si>
  <si>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</si>
  <si>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</si>
  <si>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</si>
  <si>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</si>
  <si>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</si>
  <si>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</si>
  <si>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</si>
  <si>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</si>
  <si>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</si>
  <si>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</si>
  <si>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</si>
  <si>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</si>
  <si>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</si>
  <si>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</si>
  <si>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</si>
  <si>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</si>
  <si>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</si>
  <si>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</si>
  <si>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</si>
  <si>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</si>
  <si>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</si>
  <si>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</si>
  <si>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</si>
  <si>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</si>
  <si>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</si>
  <si>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</si>
  <si>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</si>
  <si>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</si>
  <si>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</si>
  <si>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</si>
  <si>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</si>
  <si>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</si>
  <si>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</si>
  <si>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</si>
  <si>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</si>
  <si>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</si>
  <si>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</si>
  <si>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</si>
  <si>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</si>
  <si>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</si>
  <si>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</si>
  <si>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</si>
  <si>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</si>
  <si>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</si>
  <si>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</si>
  <si>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</si>
  <si>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</si>
  <si>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</si>
  <si>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</si>
  <si>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</si>
  <si>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</si>
  <si>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</si>
  <si>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</si>
  <si>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</si>
  <si>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</si>
  <si>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</si>
  <si>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</si>
  <si>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</si>
  <si>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</si>
  <si>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</si>
  <si>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</si>
  <si>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</si>
  <si>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</si>
  <si>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</si>
  <si>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</si>
  <si>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</si>
  <si>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</si>
  <si>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</si>
  <si>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</si>
  <si>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</si>
  <si>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</si>
  <si>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</si>
  <si>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</si>
  <si>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</si>
  <si>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</si>
  <si>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</si>
  <si>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</si>
  <si>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</si>
  <si>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</si>
  <si>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</si>
  <si>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</si>
  <si>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</si>
  <si>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</si>
  <si>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</si>
  <si>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</si>
  <si>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</si>
  <si>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</si>
  <si>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</si>
  <si>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</si>
  <si>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</si>
  <si>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</si>
  <si>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</si>
  <si>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</si>
  <si>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</si>
  <si>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</si>
  <si>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</si>
  <si>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</si>
  <si>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</si>
  <si>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</si>
  <si>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</si>
  <si>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</si>
  <si>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</si>
  <si>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</si>
  <si>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</si>
  <si>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</si>
  <si>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</si>
  <si>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</si>
  <si>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</si>
  <si>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</si>
  <si>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</si>
  <si>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</si>
  <si>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</si>
  <si>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</si>
  <si>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</si>
  <si>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</si>
  <si>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</si>
  <si>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</si>
  <si>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</si>
  <si>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</si>
  <si>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</si>
  <si>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</si>
  <si>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</si>
  <si>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</si>
  <si>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</si>
  <si>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</si>
  <si>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</si>
  <si>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</si>
  <si>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</si>
  <si>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</si>
  <si>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</si>
  <si>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</si>
  <si>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</si>
  <si>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</si>
  <si>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</si>
  <si>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</si>
  <si>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</si>
  <si>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</si>
  <si>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</si>
  <si>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</si>
  <si>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</si>
  <si>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</si>
  <si>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</si>
  <si>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</si>
  <si>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</si>
  <si>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</si>
  <si>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</si>
  <si>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</si>
  <si>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</si>
  <si>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</si>
  <si>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</si>
  <si>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</si>
  <si>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</si>
  <si>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</si>
  <si>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</si>
  <si>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</si>
  <si>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</si>
  <si>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</si>
  <si>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</si>
  <si>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</si>
  <si>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</si>
  <si>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</si>
  <si>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</si>
  <si>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</si>
  <si>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</si>
  <si>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</si>
  <si>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</si>
  <si>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</si>
  <si>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</si>
  <si>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</si>
  <si>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</si>
  <si>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</si>
  <si>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</si>
  <si>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</si>
  <si>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</si>
  <si>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</si>
  <si>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</si>
  <si>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</si>
  <si>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</si>
  <si>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</si>
  <si>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</si>
  <si>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</si>
  <si>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</si>
  <si>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</si>
  <si>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</si>
  <si>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</si>
  <si>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</si>
  <si>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</si>
  <si>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</si>
  <si>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</si>
  <si>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</si>
  <si>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</si>
  <si>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</si>
  <si>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</si>
  <si>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</si>
  <si>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</si>
  <si>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</si>
  <si>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</si>
  <si>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</si>
  <si>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</si>
  <si>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</si>
  <si>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</si>
  <si>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</si>
  <si>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</si>
  <si>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</si>
  <si>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</si>
  <si>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</si>
  <si>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</si>
  <si>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</si>
  <si>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</si>
  <si>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</si>
  <si>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</si>
  <si>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</si>
  <si>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</si>
  <si>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</si>
  <si>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</si>
  <si>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</si>
  <si>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</si>
  <si>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</si>
  <si>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</si>
  <si>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</si>
  <si>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</si>
  <si>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</si>
  <si>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</si>
  <si>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</si>
  <si>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</si>
  <si>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</si>
  <si>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</si>
  <si>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</si>
  <si>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</si>
  <si>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</si>
  <si>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</si>
  <si>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</si>
  <si>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</si>
  <si>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</si>
  <si>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</si>
  <si>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</si>
  <si>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</si>
  <si>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</si>
  <si>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</si>
  <si>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</si>
  <si>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</si>
  <si>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</si>
  <si>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</si>
  <si>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</si>
  <si>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</si>
  <si>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</si>
  <si>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</si>
  <si>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</si>
  <si>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</si>
  <si>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</si>
  <si>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</si>
  <si>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</si>
  <si>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</si>
  <si>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</si>
  <si>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</si>
  <si>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</si>
  <si>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</si>
  <si>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</si>
  <si>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</si>
  <si>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</si>
  <si>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</si>
  <si>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</si>
  <si>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</si>
  <si>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</si>
  <si>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</si>
  <si>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</si>
  <si>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</si>
  <si>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</si>
  <si>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</si>
  <si>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</si>
  <si>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</si>
  <si>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</si>
  <si>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</si>
  <si>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</si>
  <si>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</si>
  <si>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</si>
  <si>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</si>
  <si>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</si>
  <si>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</si>
  <si>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</si>
  <si>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</si>
  <si>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</si>
  <si>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</si>
  <si>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</si>
  <si>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</si>
  <si>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</si>
  <si>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</si>
  <si>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</si>
  <si>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</si>
  <si>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</si>
  <si>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</si>
  <si>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</si>
  <si>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</si>
  <si>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</si>
  <si>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</si>
  <si>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</si>
  <si>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</si>
  <si>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</si>
  <si>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</si>
  <si>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</si>
  <si>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</si>
  <si>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</si>
  <si>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</si>
  <si>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</si>
  <si>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</si>
  <si>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</si>
  <si>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</si>
  <si>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</si>
  <si>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</si>
  <si>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</si>
  <si>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</si>
  <si>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</si>
  <si>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</si>
  <si>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</si>
  <si>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</si>
  <si>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</si>
  <si>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</si>
  <si>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</si>
  <si>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</si>
  <si>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</si>
  <si>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</si>
  <si>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</si>
  <si>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</si>
  <si>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</si>
  <si>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</si>
  <si>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</si>
  <si>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</si>
  <si>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</si>
  <si>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</si>
  <si>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</si>
  <si>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</si>
  <si>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</si>
  <si>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</si>
  <si>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</si>
  <si>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</si>
  <si>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</si>
  <si>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</si>
  <si>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</si>
  <si>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</si>
  <si>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</si>
  <si>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</si>
  <si>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</si>
  <si>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</si>
  <si>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</si>
  <si>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</si>
  <si>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</si>
  <si>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</si>
  <si>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</si>
  <si>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</si>
  <si>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</si>
  <si>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</si>
  <si>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</si>
  <si>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</si>
  <si>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</si>
  <si>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</si>
  <si>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</si>
  <si>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</si>
  <si>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</si>
  <si>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</si>
  <si>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</si>
  <si>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</si>
  <si>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</si>
  <si>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</si>
  <si>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</si>
  <si>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</si>
  <si>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</si>
  <si>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</si>
  <si>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</si>
  <si>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</si>
  <si>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</si>
  <si>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</si>
  <si>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</si>
  <si>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</si>
  <si>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</si>
  <si>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</si>
  <si>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</si>
  <si>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</si>
  <si>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</si>
  <si>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</si>
  <si>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</si>
  <si>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</si>
  <si>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</si>
  <si>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</si>
  <si>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</si>
  <si>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</si>
  <si>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</si>
  <si>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</si>
  <si>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</si>
  <si>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</si>
  <si>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</si>
  <si>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</si>
  <si>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</si>
  <si>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</si>
  <si>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</si>
  <si>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</si>
  <si>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</si>
  <si>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</si>
  <si>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</si>
  <si>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</si>
  <si>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</si>
  <si>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</si>
  <si>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</si>
  <si>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</si>
  <si>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</si>
  <si>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</si>
  <si>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</si>
  <si>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</si>
  <si>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</si>
  <si>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</si>
  <si>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</si>
  <si>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</si>
  <si>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</si>
  <si>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</si>
  <si>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</si>
  <si>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</si>
  <si>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</si>
  <si>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</si>
  <si>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</si>
  <si>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</si>
  <si>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</si>
  <si>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</si>
  <si>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</si>
  <si>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</si>
  <si>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</si>
  <si>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</si>
  <si>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</si>
  <si>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</si>
  <si>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</si>
  <si>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</si>
  <si>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</si>
  <si>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</si>
  <si>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</si>
  <si>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</si>
  <si>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</si>
  <si>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</si>
  <si>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</si>
  <si>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</si>
  <si>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</si>
  <si>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</si>
  <si>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</si>
  <si>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</si>
  <si>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</si>
  <si>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</si>
  <si>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</si>
  <si>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</si>
  <si>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</si>
  <si>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</si>
  <si>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</si>
  <si>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</si>
  <si>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</si>
  <si>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</si>
  <si>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</si>
  <si>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</si>
  <si>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</si>
  <si>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</si>
  <si>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</si>
  <si>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</si>
  <si>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</si>
  <si>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</si>
  <si>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</si>
  <si>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</si>
  <si>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</si>
  <si>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</si>
  <si>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</si>
  <si>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</si>
  <si>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</si>
  <si>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</si>
  <si>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</si>
  <si>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</si>
  <si>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</si>
  <si>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</si>
  <si>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</si>
  <si>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</si>
  <si>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</si>
  <si>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</si>
  <si>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</si>
  <si>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</si>
  <si>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</si>
  <si>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</si>
  <si>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</si>
  <si>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</si>
  <si>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</si>
  <si>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</si>
  <si>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</si>
  <si>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</si>
  <si>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</si>
  <si>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</si>
  <si>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</si>
  <si>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</si>
  <si>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</si>
  <si>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</si>
  <si>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</si>
  <si>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</si>
  <si>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</si>
  <si>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</si>
  <si>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</si>
  <si>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</si>
  <si>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</si>
  <si>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</si>
  <si>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</si>
  <si>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</si>
  <si>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</si>
  <si>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</si>
  <si>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</si>
  <si>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</si>
  <si>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</si>
  <si>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</si>
  <si>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</si>
  <si>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</si>
  <si>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</si>
  <si>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</si>
  <si>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</si>
  <si>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</si>
  <si>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</si>
  <si>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</si>
  <si>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</si>
  <si>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</si>
  <si>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</si>
  <si>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</si>
  <si>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</si>
  <si>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</si>
  <si>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</si>
  <si>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</si>
  <si>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</si>
  <si>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</si>
  <si>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</si>
  <si>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</si>
  <si>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</si>
  <si>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</si>
  <si>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</si>
  <si>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</si>
  <si>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</si>
  <si>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</si>
  <si>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</si>
  <si>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</si>
  <si>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</si>
  <si>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</si>
  <si>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</si>
  <si>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</si>
  <si>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</si>
  <si>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</si>
  <si>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</si>
  <si>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</si>
  <si>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</si>
  <si>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</si>
  <si>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</si>
  <si>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</si>
  <si>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</si>
  <si>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</si>
  <si>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</si>
  <si>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</si>
  <si>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</si>
  <si>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</si>
  <si>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</si>
  <si>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</si>
  <si>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</si>
  <si>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</si>
  <si>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</si>
  <si>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</si>
  <si>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</si>
  <si>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</si>
  <si>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</si>
  <si>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</si>
  <si>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</si>
  <si>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</si>
  <si>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</si>
  <si>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</si>
  <si>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</si>
  <si>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</si>
  <si>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</si>
  <si>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</si>
  <si>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</si>
  <si>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</si>
  <si>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</si>
  <si>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</si>
  <si>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</si>
  <si>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</si>
  <si>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</si>
  <si>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</si>
  <si>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</si>
  <si>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</si>
  <si>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</si>
  <si>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</si>
  <si>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</si>
  <si>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</si>
  <si>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</si>
  <si>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</si>
  <si>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</si>
  <si>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</si>
  <si>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</si>
  <si>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</si>
  <si>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</si>
  <si>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</si>
  <si>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</si>
  <si>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</si>
  <si>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</si>
  <si>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</si>
  <si>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</si>
  <si>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</si>
  <si>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</si>
  <si>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</si>
  <si>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</si>
  <si>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</si>
  <si>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</si>
  <si>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</si>
  <si>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</si>
  <si>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</si>
  <si>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</si>
  <si>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</si>
  <si>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</si>
  <si>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</si>
  <si>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</si>
  <si>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</si>
  <si>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</si>
  <si>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</si>
  <si>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</si>
  <si>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</si>
  <si>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</si>
  <si>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</si>
  <si>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</si>
  <si>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</si>
  <si>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</si>
  <si>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</si>
  <si>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</si>
  <si>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</si>
  <si>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</si>
  <si>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</si>
  <si>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</si>
  <si>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</si>
  <si>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</si>
  <si>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</si>
  <si>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</si>
  <si>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</si>
  <si>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</si>
  <si>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</si>
  <si>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</si>
  <si>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</si>
  <si>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</si>
  <si>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</si>
  <si>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</si>
  <si>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</si>
  <si>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</si>
  <si>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</si>
  <si>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</si>
  <si>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</si>
  <si>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</si>
  <si>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</si>
  <si>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</si>
  <si>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</si>
  <si>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</si>
  <si>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</si>
  <si>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</si>
  <si>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</si>
  <si>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</si>
  <si>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</si>
  <si>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</si>
  <si>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</si>
  <si>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</si>
  <si>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</si>
  <si>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</si>
  <si>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</si>
  <si>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</si>
  <si>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</si>
  <si>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</si>
  <si>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</si>
  <si>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</si>
  <si>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</si>
  <si>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</si>
  <si>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</si>
  <si>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</si>
  <si>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</si>
  <si>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</si>
  <si>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</si>
  <si>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</si>
  <si>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</si>
  <si>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</si>
  <si>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</si>
  <si>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</si>
  <si>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</si>
  <si>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</si>
  <si>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</si>
  <si>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</si>
  <si>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</si>
  <si>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</si>
  <si>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</si>
  <si>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</si>
  <si>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</si>
  <si>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</si>
  <si>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</si>
  <si>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</si>
  <si>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</si>
  <si>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</si>
  <si>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</si>
  <si>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</si>
  <si>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</si>
  <si>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</si>
  <si>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</si>
  <si>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</si>
  <si>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</si>
  <si>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</si>
  <si>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</si>
  <si>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</si>
  <si>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</si>
  <si>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</si>
  <si>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</si>
  <si>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</si>
  <si>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</si>
  <si>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</si>
  <si>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</si>
  <si>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</si>
  <si>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</si>
  <si>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</si>
  <si>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</si>
  <si>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</si>
  <si>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</si>
  <si>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</si>
  <si>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</si>
  <si>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</si>
  <si>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</si>
  <si>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</si>
  <si>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</si>
  <si>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</si>
  <si>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</si>
  <si>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</si>
  <si>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</si>
  <si>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</si>
  <si>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</si>
  <si>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</si>
  <si>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</si>
  <si>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</si>
  <si>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</si>
  <si>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</si>
  <si>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</si>
  <si>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</si>
  <si>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</si>
  <si>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</si>
  <si>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</si>
  <si>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</si>
  <si>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</si>
  <si>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</si>
  <si>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</si>
  <si>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</si>
  <si>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</si>
  <si>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</si>
  <si>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</si>
  <si>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</si>
  <si>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</si>
  <si>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</si>
  <si>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</si>
  <si>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</si>
  <si>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</si>
  <si>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</si>
  <si>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</si>
  <si>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</si>
  <si>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</si>
  <si>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</si>
  <si>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</si>
  <si>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</si>
  <si>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</si>
  <si>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</si>
  <si>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</si>
  <si>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</si>
  <si>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</si>
  <si>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</si>
  <si>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</si>
  <si>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</si>
  <si>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</si>
  <si>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</si>
  <si>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</si>
  <si>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</si>
  <si>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</si>
  <si>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</si>
  <si>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</si>
  <si>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</si>
  <si>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</si>
  <si>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</si>
  <si>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</si>
  <si>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</si>
  <si>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</si>
  <si>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</si>
  <si>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</si>
  <si>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</si>
  <si>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</si>
  <si>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</si>
  <si>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</si>
  <si>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</si>
  <si>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</si>
  <si>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</si>
  <si>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</si>
  <si>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</si>
  <si>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</si>
  <si>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</si>
  <si>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</si>
  <si>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</si>
  <si>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</si>
  <si>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</si>
  <si>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</si>
  <si>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</si>
  <si>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</si>
  <si>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</si>
  <si>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</si>
  <si>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</si>
  <si>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</si>
  <si>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</si>
  <si>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</si>
  <si>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</si>
  <si>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</si>
  <si>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</si>
  <si>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</si>
  <si>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</si>
  <si>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</si>
  <si>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</si>
  <si>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</si>
  <si>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</si>
  <si>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</si>
  <si>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</si>
  <si>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</si>
  <si>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</si>
  <si>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</si>
  <si>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</si>
  <si>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</si>
  <si>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</si>
  <si>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</si>
  <si>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</si>
  <si>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</si>
  <si>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</si>
  <si>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</si>
  <si>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</si>
  <si>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</si>
  <si>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</si>
  <si>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</si>
  <si>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</si>
  <si>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</si>
  <si>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</si>
  <si>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</si>
  <si>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</si>
  <si>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</si>
  <si>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</si>
  <si>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</si>
  <si>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</si>
  <si>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</si>
  <si>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</si>
  <si>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</si>
  <si>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</si>
  <si>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</si>
  <si>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</si>
  <si>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</si>
  <si>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</si>
  <si>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</si>
  <si>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</si>
  <si>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</si>
  <si>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</si>
  <si>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</si>
  <si>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</si>
  <si>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</si>
  <si>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</si>
  <si>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</si>
  <si>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</si>
  <si>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</si>
  <si>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</si>
  <si>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</si>
  <si>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</si>
  <si>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</si>
  <si>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</si>
  <si>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</si>
  <si>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</si>
  <si>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</si>
  <si>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</si>
  <si>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</si>
  <si>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</si>
  <si>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</si>
  <si>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</si>
  <si>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</si>
  <si>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</si>
  <si>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</si>
  <si>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</si>
  <si>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</si>
  <si>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</si>
  <si>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</si>
  <si>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</si>
  <si>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</si>
  <si>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</si>
  <si>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</si>
  <si>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</si>
  <si>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</si>
  <si>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</si>
  <si>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</si>
  <si>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</si>
  <si>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</si>
  <si>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</si>
  <si>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</si>
  <si>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</si>
  <si>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</si>
  <si>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</si>
  <si>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</si>
  <si>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</si>
  <si>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</si>
  <si>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</si>
  <si>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</si>
  <si>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</si>
  <si>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</si>
  <si>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</si>
  <si>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</si>
  <si>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</si>
  <si>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</si>
  <si>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</si>
  <si>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</si>
  <si>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</si>
  <si>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</si>
  <si>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</si>
  <si>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</si>
  <si>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</si>
  <si>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</si>
  <si>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</si>
  <si>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</si>
  <si>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</si>
  <si>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</si>
  <si>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</si>
  <si>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</si>
  <si>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</si>
  <si>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</si>
  <si>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</si>
  <si>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</si>
  <si>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</si>
  <si>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</si>
  <si>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</si>
  <si>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</si>
  <si>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</si>
  <si>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</si>
  <si>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</si>
  <si>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</si>
  <si>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</si>
  <si>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</si>
  <si>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</si>
  <si>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</si>
  <si>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</si>
  <si>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</si>
  <si>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</si>
  <si>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</si>
  <si>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</si>
  <si>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</si>
  <si>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</si>
  <si>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</si>
  <si>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</si>
  <si>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</si>
  <si>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</si>
  <si>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</si>
  <si>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</si>
  <si>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</si>
  <si>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</si>
  <si>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</si>
  <si>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</si>
  <si>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</si>
  <si>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</si>
  <si>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</si>
  <si>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</si>
  <si>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</si>
  <si>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</si>
  <si>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</si>
  <si>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</si>
  <si>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</si>
  <si>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</si>
  <si>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</si>
  <si>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</si>
  <si>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</si>
  <si>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</si>
  <si>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</si>
  <si>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</si>
  <si>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</si>
  <si>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</si>
  <si>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</si>
  <si>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</si>
  <si>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</si>
  <si>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</si>
  <si>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</si>
  <si>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</si>
  <si>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</si>
  <si>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</si>
  <si>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</si>
  <si>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</si>
  <si>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</si>
  <si>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</si>
  <si>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</si>
  <si>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</si>
  <si>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</si>
  <si>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</si>
  <si>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</si>
  <si>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</si>
  <si>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</si>
  <si>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</si>
  <si>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</si>
  <si>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</si>
  <si>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</si>
  <si>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</si>
  <si>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</si>
  <si>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</si>
  <si>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</si>
  <si>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</si>
  <si>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</si>
  <si>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</si>
  <si>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</si>
  <si>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</si>
  <si>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</si>
  <si>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</si>
  <si>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</si>
  <si>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</si>
  <si>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</si>
  <si>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</si>
  <si>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</si>
  <si>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</si>
  <si>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</si>
  <si>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</si>
  <si>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</si>
  <si>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</si>
  <si>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</si>
  <si>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</si>
  <si>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</si>
  <si>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</si>
  <si>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</si>
  <si>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</si>
  <si>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</si>
  <si>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</si>
  <si>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</si>
  <si>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</si>
  <si>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</si>
  <si>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</si>
  <si>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</si>
  <si>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</si>
  <si>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</si>
  <si>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</si>
  <si>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</si>
  <si>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</si>
  <si>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</si>
  <si>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</si>
  <si>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</si>
  <si>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</si>
  <si>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</si>
  <si>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</si>
  <si>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</si>
  <si>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</si>
  <si>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</si>
  <si>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</si>
  <si>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</si>
  <si>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</si>
  <si>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</si>
  <si>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</si>
  <si>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</si>
  <si>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</si>
  <si>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</si>
  <si>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</si>
  <si>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</si>
  <si>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</si>
  <si>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</si>
  <si>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</si>
  <si>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</si>
  <si>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</si>
  <si>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</si>
  <si>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</si>
  <si>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</si>
  <si>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</si>
  <si>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</si>
  <si>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</si>
  <si>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</si>
  <si>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</si>
  <si>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</si>
  <si>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</si>
  <si>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</si>
  <si>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</si>
  <si>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</si>
  <si>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</si>
  <si>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</si>
  <si>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</si>
  <si>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</si>
  <si>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</si>
  <si>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</si>
  <si>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</si>
  <si>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</si>
  <si>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</si>
  <si>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</si>
  <si>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</si>
  <si>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</si>
  <si>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</si>
  <si>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</si>
  <si>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</si>
  <si>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</si>
  <si>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</si>
  <si>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</si>
  <si>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</si>
  <si>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</si>
  <si>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</si>
  <si>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</si>
  <si>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</si>
  <si>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</si>
  <si>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</si>
  <si>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</si>
  <si>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</si>
  <si>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</si>
  <si>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</si>
  <si>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</si>
  <si>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</si>
  <si>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</si>
  <si>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</si>
  <si>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</si>
  <si>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</si>
  <si>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</si>
  <si>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</si>
  <si>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</si>
  <si>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</si>
  <si>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</si>
  <si>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</si>
  <si>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</si>
  <si>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</si>
  <si>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</si>
  <si>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</si>
  <si>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</si>
  <si>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</si>
  <si>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</si>
  <si>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</si>
  <si>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</si>
  <si>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</si>
  <si>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</si>
  <si>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</si>
  <si>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</si>
  <si>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</si>
  <si>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</si>
  <si>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</si>
  <si>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</si>
  <si>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</si>
  <si>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</si>
  <si>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</si>
  <si>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</si>
  <si>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</si>
  <si>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</si>
  <si>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</si>
  <si>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</si>
  <si>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</si>
  <si>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</si>
  <si>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</si>
  <si>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</si>
  <si>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</si>
  <si>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</si>
  <si>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</si>
  <si>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</si>
  <si>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</si>
  <si>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</si>
  <si>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</si>
  <si>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</si>
  <si>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</si>
  <si>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</si>
  <si>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</si>
  <si>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</si>
  <si>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</si>
  <si>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</si>
  <si>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</si>
  <si>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</si>
  <si>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</si>
  <si>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</si>
  <si>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</si>
  <si>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</si>
  <si>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</si>
  <si>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</si>
  <si>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</si>
  <si>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</si>
  <si>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</si>
  <si>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</si>
  <si>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</si>
  <si>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</si>
  <si>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</si>
  <si>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</si>
  <si>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</si>
  <si>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</si>
  <si>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</si>
  <si>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</si>
  <si>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</si>
  <si>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</si>
  <si>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</si>
  <si>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</si>
  <si>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</si>
  <si>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</si>
  <si>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</si>
  <si>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</si>
  <si>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</si>
  <si>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</si>
  <si>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</si>
  <si>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</si>
  <si>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</si>
  <si>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</si>
  <si>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</si>
  <si>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</si>
  <si>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</si>
  <si>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</si>
  <si>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</si>
  <si>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</si>
  <si>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</si>
  <si>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</si>
  <si>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</si>
  <si>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</si>
  <si>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</si>
  <si>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</si>
  <si>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</si>
  <si>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</si>
  <si>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</si>
  <si>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</si>
  <si>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</si>
  <si>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</si>
  <si>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</si>
  <si>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</si>
  <si>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</si>
  <si>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</si>
  <si>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</si>
  <si>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</si>
  <si>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</si>
  <si>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</si>
  <si>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</si>
  <si>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</si>
  <si>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</si>
  <si>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</si>
  <si>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</si>
  <si>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</si>
  <si>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</si>
  <si>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</si>
  <si>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</si>
  <si>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</si>
  <si>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</si>
  <si>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</si>
  <si>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</si>
  <si>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</si>
  <si>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</si>
  <si>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</si>
  <si>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</si>
  <si>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</si>
  <si>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</si>
  <si>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</si>
  <si>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</si>
  <si>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</si>
  <si>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</si>
  <si>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</si>
  <si>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</si>
  <si>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</si>
  <si>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</si>
  <si>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</si>
  <si>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</si>
  <si>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</si>
  <si>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</si>
  <si>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</si>
  <si>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</si>
  <si>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</si>
  <si>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</si>
  <si>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</si>
  <si>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</si>
  <si>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</si>
  <si>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</si>
  <si>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</si>
  <si>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</si>
  <si>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</si>
  <si>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</si>
  <si>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</si>
  <si>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</si>
  <si>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</si>
  <si>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</si>
  <si>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</si>
  <si>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</si>
  <si>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</si>
  <si>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</si>
  <si>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</si>
  <si>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</si>
  <si>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</si>
  <si>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</si>
  <si>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</si>
  <si>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</si>
  <si>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</si>
  <si>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</si>
  <si>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</si>
  <si>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</si>
  <si>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</si>
  <si>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</si>
  <si>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</si>
  <si>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</si>
  <si>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</si>
  <si>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</si>
  <si>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</si>
  <si>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</si>
  <si>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</si>
  <si>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</si>
  <si>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</si>
  <si>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</si>
  <si>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</si>
  <si>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</si>
  <si>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</si>
  <si>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</si>
  <si>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</si>
  <si>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</si>
  <si>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</si>
  <si>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</si>
  <si>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</si>
  <si>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</si>
  <si>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</si>
  <si>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</si>
  <si>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</si>
  <si>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</si>
  <si>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</si>
  <si>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</si>
  <si>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</si>
  <si>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</si>
  <si>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</si>
  <si>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</si>
  <si>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</si>
  <si>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</si>
  <si>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</si>
  <si>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</si>
  <si>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</si>
  <si>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</si>
  <si>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</si>
  <si>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</si>
  <si>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</si>
  <si>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</si>
  <si>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</si>
  <si>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</si>
  <si>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</si>
  <si>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</si>
  <si>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</si>
  <si>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</si>
  <si>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</si>
  <si>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</si>
  <si>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</si>
  <si>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</si>
  <si>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</si>
  <si>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</si>
  <si>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</si>
  <si>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</si>
  <si>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</si>
  <si>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</si>
  <si>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</si>
  <si>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</si>
  <si>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</si>
  <si>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</si>
  <si>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</si>
  <si>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</si>
  <si>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</si>
  <si>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</si>
  <si>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</si>
  <si>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</si>
  <si>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</si>
  <si>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</si>
  <si>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</si>
  <si>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</si>
  <si>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</si>
  <si>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</si>
  <si>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</si>
  <si>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</si>
  <si>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</si>
  <si>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</si>
  <si>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</si>
  <si>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</si>
  <si>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</si>
  <si>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</si>
  <si>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</si>
  <si>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</si>
  <si>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</si>
  <si>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</si>
  <si>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</si>
  <si>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</si>
  <si>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</si>
  <si>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</si>
  <si>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</si>
  <si>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</si>
  <si>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</si>
  <si>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</si>
  <si>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</si>
  <si>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</si>
  <si>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</si>
  <si>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</si>
  <si>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</si>
  <si>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</si>
  <si>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</si>
  <si>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</si>
  <si>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</si>
  <si>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</si>
  <si>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</si>
  <si>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</si>
  <si>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</si>
  <si>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</si>
  <si>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</si>
  <si>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</si>
  <si>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</si>
  <si>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</si>
  <si>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</si>
  <si>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</si>
  <si>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</si>
  <si>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</si>
  <si>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</si>
  <si>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</si>
  <si>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</si>
  <si>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</si>
  <si>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</si>
  <si>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</si>
  <si>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</si>
  <si>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</si>
  <si>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</si>
  <si>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</si>
  <si>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</si>
  <si>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</si>
  <si>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</si>
  <si>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</si>
  <si>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</si>
  <si>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</si>
  <si>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</si>
  <si>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</si>
  <si>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</si>
  <si>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</si>
  <si>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</si>
  <si>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</si>
  <si>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</si>
  <si>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</si>
  <si>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</si>
  <si>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</si>
  <si>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</si>
  <si>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</si>
  <si>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</si>
  <si>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</si>
  <si>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</si>
  <si>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</si>
  <si>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</si>
  <si>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</si>
  <si>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</si>
  <si>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</si>
  <si>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</si>
  <si>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</si>
  <si>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</si>
  <si>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</si>
  <si>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</si>
  <si>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</si>
  <si>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</si>
  <si>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</si>
  <si>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</si>
  <si>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</si>
  <si>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</si>
  <si>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</si>
  <si>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</si>
  <si>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</si>
  <si>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</si>
  <si>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</si>
  <si>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</si>
  <si>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</si>
  <si>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</si>
  <si>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</si>
  <si>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</si>
  <si>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</si>
  <si>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</si>
  <si>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</si>
  <si>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</si>
  <si>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</si>
  <si>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</si>
  <si>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</si>
  <si>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</si>
  <si>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</si>
  <si>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</si>
  <si>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</si>
  <si>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</si>
  <si>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</si>
  <si>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</si>
  <si>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</si>
  <si>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</si>
  <si>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</si>
  <si>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</si>
  <si>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</si>
  <si>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</si>
  <si>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</si>
  <si>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</si>
  <si>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</si>
  <si>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</si>
  <si>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</si>
  <si>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</si>
  <si>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</si>
  <si>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</si>
  <si>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</si>
  <si>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</si>
  <si>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</si>
  <si>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</si>
  <si>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</si>
  <si>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</si>
  <si>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</si>
  <si>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</si>
  <si>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</si>
  <si>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</si>
  <si>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</si>
  <si>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</si>
  <si>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</si>
  <si>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</si>
  <si>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</si>
  <si>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</si>
  <si>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</si>
  <si>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</si>
  <si>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</si>
  <si>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</si>
  <si>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</si>
  <si>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</si>
  <si>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</si>
  <si>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</si>
  <si>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</si>
  <si>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</si>
  <si>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</si>
  <si>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</si>
  <si>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</si>
  <si>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</si>
  <si>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</si>
  <si>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</si>
  <si>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</si>
  <si>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</si>
  <si>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</si>
  <si>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</si>
  <si>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</si>
  <si>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</si>
  <si>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</si>
  <si>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</si>
  <si>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</si>
  <si>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</si>
  <si>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</si>
  <si>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</si>
  <si>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</si>
  <si>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</si>
  <si>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</si>
  <si>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</si>
  <si>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</si>
  <si>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</si>
  <si>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</si>
  <si>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</si>
  <si>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</si>
  <si>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</si>
  <si>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</si>
  <si>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</si>
  <si>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</si>
  <si>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</si>
  <si>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</si>
  <si>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</si>
  <si>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</si>
  <si>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</si>
  <si>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</si>
  <si>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</si>
  <si>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</si>
  <si>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</si>
  <si>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</si>
  <si>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</si>
  <si>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</si>
  <si>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</si>
  <si>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</si>
  <si>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</si>
  <si>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</si>
  <si>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</si>
  <si>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</si>
  <si>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</si>
  <si>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</si>
  <si>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</si>
  <si>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</si>
  <si>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</si>
  <si>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</si>
  <si>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</si>
  <si>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</si>
  <si>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</si>
  <si>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</si>
  <si>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</si>
  <si>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</si>
  <si>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</si>
  <si>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</si>
  <si>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</si>
  <si>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</si>
  <si>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</si>
  <si>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</si>
  <si>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</si>
  <si>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</si>
  <si>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</si>
  <si>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</si>
  <si>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</si>
  <si>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</si>
  <si>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</si>
  <si>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</si>
  <si>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</si>
  <si>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</si>
  <si>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</si>
  <si>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</si>
  <si>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</si>
  <si>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</si>
  <si>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</si>
  <si>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</si>
  <si>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</si>
  <si>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</si>
  <si>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</si>
  <si>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</si>
  <si>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</si>
  <si>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</si>
  <si>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</si>
  <si>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</si>
  <si>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</si>
  <si>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</si>
  <si>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</si>
  <si>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</si>
  <si>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</si>
  <si>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</si>
  <si>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</si>
  <si>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</si>
  <si>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</si>
  <si>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</si>
  <si>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</si>
  <si>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</si>
  <si>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</si>
  <si>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</si>
  <si>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</si>
  <si>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</si>
  <si>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</si>
  <si>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</si>
  <si>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</si>
  <si>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</si>
  <si>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</si>
  <si>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</si>
  <si>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</si>
  <si>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</si>
  <si>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</si>
  <si>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</si>
  <si>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</si>
  <si>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</si>
  <si>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</si>
  <si>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</si>
  <si>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</si>
  <si>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</si>
  <si>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</si>
  <si>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</si>
  <si>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</si>
  <si>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</si>
  <si>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</si>
  <si>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</si>
  <si>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</si>
  <si>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</si>
  <si>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</si>
  <si>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</si>
  <si>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</si>
  <si>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</si>
  <si>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</si>
  <si>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</si>
  <si>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</si>
  <si>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</si>
  <si>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</si>
  <si>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</si>
  <si>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</si>
  <si>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</si>
  <si>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</si>
  <si>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</si>
  <si>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</si>
  <si>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</si>
  <si>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</si>
  <si>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</si>
  <si>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</si>
  <si>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</si>
  <si>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</si>
  <si>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</si>
  <si>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</si>
  <si>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</si>
  <si>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</si>
  <si>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</si>
  <si>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</si>
  <si>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</si>
  <si>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</si>
  <si>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</si>
  <si>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</si>
  <si>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</si>
  <si>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</si>
  <si>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</si>
  <si>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</si>
  <si>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</si>
  <si>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</si>
  <si>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</si>
  <si>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</si>
  <si>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</si>
  <si>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</si>
  <si>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</si>
  <si>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</si>
  <si>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</si>
  <si>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</si>
  <si>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</si>
  <si>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</si>
  <si>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</si>
  <si>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</si>
  <si>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</si>
  <si>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</si>
  <si>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</si>
  <si>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</si>
  <si>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</si>
  <si>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</si>
  <si>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</si>
  <si>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</si>
  <si>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</si>
  <si>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</si>
  <si>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</si>
  <si>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</si>
  <si>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</si>
  <si>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</si>
  <si>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</si>
  <si>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</si>
  <si>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</si>
  <si>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</si>
  <si>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</si>
  <si>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</si>
  <si>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</si>
  <si>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</si>
  <si>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</si>
  <si>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</si>
  <si>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</si>
  <si>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</si>
  <si>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</si>
  <si>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</si>
  <si>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</si>
  <si>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</si>
  <si>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</si>
  <si>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</si>
  <si>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</si>
  <si>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</si>
  <si>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</si>
  <si>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</si>
  <si>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</si>
  <si>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</si>
  <si>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</si>
  <si>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</si>
  <si>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</si>
  <si>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</si>
  <si>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</si>
  <si>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</si>
  <si>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</si>
  <si>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</si>
  <si>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</si>
  <si>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</si>
  <si>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</si>
  <si>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</si>
  <si>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</si>
  <si>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</si>
  <si>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</si>
  <si>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</si>
  <si>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</si>
  <si>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</si>
  <si>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</si>
  <si>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</si>
  <si>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</si>
  <si>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</si>
  <si>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</si>
  <si>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</si>
  <si>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</si>
  <si>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</si>
  <si>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</si>
  <si>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</si>
  <si>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</si>
  <si>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</si>
  <si>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</si>
  <si>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</si>
  <si>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</si>
  <si>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</si>
  <si>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</si>
  <si>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</si>
  <si>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</si>
  <si>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</si>
  <si>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</si>
  <si>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</si>
  <si>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</si>
  <si>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</si>
  <si>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</si>
  <si>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</si>
  <si>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</si>
  <si>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</si>
  <si>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</si>
  <si>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</si>
  <si>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</si>
  <si>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</si>
  <si>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</si>
  <si>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</si>
  <si>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</si>
  <si>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</si>
  <si>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</si>
  <si>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</si>
  <si>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</si>
  <si>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</si>
  <si>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</si>
  <si>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</si>
  <si>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</si>
  <si>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</si>
  <si>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</si>
  <si>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</si>
  <si>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</si>
  <si>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</si>
  <si>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</si>
  <si>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</si>
  <si>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</si>
  <si>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</si>
  <si>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</si>
  <si>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</si>
  <si>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</si>
  <si>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</si>
  <si>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</si>
  <si>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</si>
  <si>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</si>
  <si>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</si>
  <si>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</si>
  <si>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</si>
  <si>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</si>
  <si>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</si>
  <si>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</si>
  <si>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</si>
  <si>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</si>
  <si>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</si>
  <si>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</si>
  <si>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</si>
  <si>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</si>
  <si>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</si>
  <si>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</si>
  <si>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</si>
  <si>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</si>
  <si>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</si>
  <si>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</si>
  <si>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</si>
  <si>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</si>
  <si>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</si>
  <si>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</si>
  <si>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</si>
  <si>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</si>
  <si>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</si>
  <si>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</si>
  <si>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</si>
  <si>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</si>
  <si>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</si>
  <si>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</si>
  <si>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</si>
  <si>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</si>
  <si>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</si>
  <si>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</si>
  <si>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</si>
  <si>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</si>
  <si>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</si>
  <si>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</si>
  <si>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</si>
  <si>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</si>
  <si>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</si>
  <si>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</si>
  <si>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</si>
  <si>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</si>
  <si>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</si>
  <si>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</si>
  <si>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</si>
  <si>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</si>
  <si>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</si>
  <si>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South Bačka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</si>
</sst>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11620</c:v>
                </c:pt>
                <c:pt idx="1">
                  <c:v>14445</c:v>
                </c:pt>
                <c:pt idx="2">
                  <c:v>15953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10122</c:v>
                </c:pt>
                <c:pt idx="1">
                  <c:v>12705</c:v>
                </c:pt>
                <c:pt idx="2">
                  <c:v>13837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13420</c:v>
                </c:pt>
                <c:pt idx="1">
                  <c:v>11900</c:v>
                </c:pt>
                <c:pt idx="2">
                  <c:v>11063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633</c:v>
                </c:pt>
                <c:pt idx="1">
                  <c:v>500</c:v>
                </c:pt>
                <c:pt idx="2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633</c:v>
                </c:pt>
                <c:pt idx="1">
                  <c:v>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253321</c:v>
                </c:pt>
                <c:pt idx="1">
                  <c:v>241772</c:v>
                </c:pt>
                <c:pt idx="2">
                  <c:v>251257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18.648112248088548</c:v>
                </c:pt>
                <c:pt idx="1">
                  <c:v>62.112320498178242</c:v>
                </c:pt>
                <c:pt idx="2">
                  <c:v>19.23956725373321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431</c:v>
                </c:pt>
                <c:pt idx="1">
                  <c:v>422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44</c:v>
                </c:pt>
                <c:pt idx="1">
                  <c:v>47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23</c:v>
                </c:pt>
                <c:pt idx="1">
                  <c:v>21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418796288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6288"/>
        <c:crosses val="autoZero"/>
        <c:auto val="1"/>
        <c:lblAlgn val="ctr"/>
        <c:lblOffset val="100"/>
        <c:noMultiLvlLbl val="0"/>
      </c:catAx>
      <c:valAx>
        <c:axId val="4187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97.1</c:v>
                </c:pt>
                <c:pt idx="1">
                  <c:v>97.2</c:v>
                </c:pt>
                <c:pt idx="2">
                  <c:v>97.8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96.9</c:v>
                </c:pt>
                <c:pt idx="1">
                  <c:v>102</c:v>
                </c:pt>
                <c:pt idx="2">
                  <c:v>101.1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8090496"/>
        <c:axId val="428933504"/>
      </c:barChart>
      <c:catAx>
        <c:axId val="428090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933504"/>
        <c:crosses val="autoZero"/>
        <c:auto val="1"/>
        <c:lblAlgn val="ctr"/>
        <c:lblOffset val="100"/>
        <c:noMultiLvlLbl val="0"/>
      </c:catAx>
      <c:valAx>
        <c:axId val="42893350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09049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12133</c:v>
                </c:pt>
                <c:pt idx="1">
                  <c:v>10331</c:v>
                </c:pt>
                <c:pt idx="2">
                  <c:v>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307968"/>
        <c:axId val="431534848"/>
      </c:barChart>
      <c:catAx>
        <c:axId val="43030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534848"/>
        <c:crosses val="autoZero"/>
        <c:auto val="1"/>
        <c:lblAlgn val="ctr"/>
        <c:lblOffset val="100"/>
        <c:noMultiLvlLbl val="0"/>
      </c:catAx>
      <c:valAx>
        <c:axId val="43153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307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819</c:v>
                </c:pt>
                <c:pt idx="1">
                  <c:v>1124</c:v>
                </c:pt>
                <c:pt idx="2">
                  <c:v>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1137</c:v>
                </c:pt>
                <c:pt idx="1">
                  <c:v>1246</c:v>
                </c:pt>
                <c:pt idx="2">
                  <c:v>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2414720"/>
        <c:axId val="433258880"/>
      </c:barChart>
      <c:catAx>
        <c:axId val="4324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258880"/>
        <c:crosses val="autoZero"/>
        <c:auto val="1"/>
        <c:lblAlgn val="ctr"/>
        <c:lblOffset val="100"/>
        <c:noMultiLvlLbl val="0"/>
      </c:catAx>
      <c:valAx>
        <c:axId val="43325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414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2465</c:v>
                </c:pt>
                <c:pt idx="1">
                  <c:v>3338</c:v>
                </c:pt>
                <c:pt idx="2">
                  <c:v>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886</c:v>
                </c:pt>
                <c:pt idx="1">
                  <c:v>1140</c:v>
                </c:pt>
                <c:pt idx="2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2212</c:v>
                </c:pt>
                <c:pt idx="1">
                  <c:v>2288</c:v>
                </c:pt>
                <c:pt idx="2">
                  <c:v>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3314</c:v>
                </c:pt>
                <c:pt idx="1">
                  <c:v>4557</c:v>
                </c:pt>
                <c:pt idx="2">
                  <c:v>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4084480"/>
        <c:axId val="434097152"/>
      </c:barChart>
      <c:catAx>
        <c:axId val="4340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97152"/>
        <c:crosses val="autoZero"/>
        <c:auto val="1"/>
        <c:lblAlgn val="ctr"/>
        <c:lblOffset val="100"/>
        <c:noMultiLvlLbl val="0"/>
      </c:catAx>
      <c:valAx>
        <c:axId val="43409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84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2.5790992900565124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2.5266023098671284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2.4734470603336769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2.6128355939399723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2.8326975548585218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3.1723645363973576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3.3245893222129701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3.7330454502068613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3.7592116566335445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3.5628828247654094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3.2941443650498474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3.3273869669252569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3.4621676151230796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3.6927264528827259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3.2408245481803788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1.8907141234979115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1.4797894854637672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1.0063292597432092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7436416"/>
        <c:axId val="437438336"/>
      </c:barChart>
      <c:catAx>
        <c:axId val="4374364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37438336"/>
        <c:crosses val="autoZero"/>
        <c:auto val="1"/>
        <c:lblAlgn val="ctr"/>
        <c:lblOffset val="100"/>
        <c:noMultiLvlLbl val="0"/>
      </c:catAx>
      <c:valAx>
        <c:axId val="4374383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374364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2.7288555658318714</c:v>
                </c:pt>
                <c:pt idx="1">
                  <c:v>2.694625559940361</c:v>
                </c:pt>
                <c:pt idx="2">
                  <c:v>2.6258364134853061</c:v>
                </c:pt>
                <c:pt idx="3">
                  <c:v>2.6580916113446138</c:v>
                </c:pt>
                <c:pt idx="4">
                  <c:v>2.8738393888627409</c:v>
                </c:pt>
                <c:pt idx="5">
                  <c:v>3.1685794876689695</c:v>
                </c:pt>
                <c:pt idx="6">
                  <c:v>3.2831183535367168</c:v>
                </c:pt>
                <c:pt idx="7">
                  <c:v>3.695194962922979</c:v>
                </c:pt>
                <c:pt idx="8">
                  <c:v>3.69042251017849</c:v>
                </c:pt>
                <c:pt idx="9">
                  <c:v>3.5052842571595022</c:v>
                </c:pt>
                <c:pt idx="10">
                  <c:v>3.1397802038660161</c:v>
                </c:pt>
                <c:pt idx="11">
                  <c:v>3.0680288453626572</c:v>
                </c:pt>
                <c:pt idx="12">
                  <c:v>2.9683010397364291</c:v>
                </c:pt>
                <c:pt idx="13">
                  <c:v>2.9580978649033822</c:v>
                </c:pt>
                <c:pt idx="14">
                  <c:v>2.3753649280676177</c:v>
                </c:pt>
                <c:pt idx="15">
                  <c:v>1.2122029971003236</c:v>
                </c:pt>
                <c:pt idx="16">
                  <c:v>0.87780217031402741</c:v>
                </c:pt>
                <c:pt idx="17">
                  <c:v>0.5057154235798661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0142464"/>
        <c:axId val="440166272"/>
      </c:barChart>
      <c:catAx>
        <c:axId val="4401424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0166272"/>
        <c:crosses val="autoZero"/>
        <c:auto val="1"/>
        <c:lblAlgn val="ctr"/>
        <c:lblOffset val="100"/>
        <c:noMultiLvlLbl val="0"/>
      </c:catAx>
      <c:valAx>
        <c:axId val="4401662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424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0.29270247109145747</c:v>
                </c:pt>
                <c:pt idx="1">
                  <c:v>0.30685838794314263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1.3177175884877781</c:v>
                </c:pt>
                <c:pt idx="1">
                  <c:v>0.59271036275192257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4.3501003498332445</c:v>
                </c:pt>
                <c:pt idx="1">
                  <c:v>2.1257666311067909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16.145750249483413</c:v>
                </c:pt>
                <c:pt idx="1">
                  <c:v>13.957319911196416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49.041946601275427</c:v>
                </c:pt>
                <c:pt idx="1">
                  <c:v>58.513157840540728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6.4602291908575928</c:v>
                </c:pt>
                <c:pt idx="1">
                  <c:v>5.4880284039656813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22.391553548971093</c:v>
                </c:pt>
                <c:pt idx="1">
                  <c:v>19.016158462495312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1933184"/>
        <c:axId val="441934976"/>
      </c:barChart>
      <c:catAx>
        <c:axId val="441933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934976"/>
        <c:crosses val="autoZero"/>
        <c:auto val="1"/>
        <c:lblAlgn val="ctr"/>
        <c:lblOffset val="100"/>
        <c:noMultiLvlLbl val="0"/>
      </c:catAx>
      <c:valAx>
        <c:axId val="441934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933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19.296846307089037</c:v>
                </c:pt>
                <c:pt idx="1">
                  <c:v>16.432369646968692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26.438564014290112</c:v>
                </c:pt>
                <c:pt idx="1">
                  <c:v>31.690851501134759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53.918837203263138</c:v>
                </c:pt>
                <c:pt idx="1">
                  <c:v>51.495368291849097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0.34575247535771653</c:v>
                </c:pt>
                <c:pt idx="1">
                  <c:v>0.38141056004744978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4643968"/>
        <c:axId val="445256832"/>
      </c:barChart>
      <c:catAx>
        <c:axId val="44464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256832"/>
        <c:crosses val="autoZero"/>
        <c:auto val="1"/>
        <c:lblAlgn val="ctr"/>
        <c:lblOffset val="100"/>
        <c:noMultiLvlLbl val="0"/>
      </c:catAx>
      <c:valAx>
        <c:axId val="44525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46439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195</c:v>
                </c:pt>
                <c:pt idx="3">
                  <c:v>288</c:v>
                </c:pt>
                <c:pt idx="4">
                  <c:v>352</c:v>
                </c:pt>
                <c:pt idx="5">
                  <c:v>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24</c:v>
                </c:pt>
                <c:pt idx="1">
                  <c:v>32</c:v>
                </c:pt>
                <c:pt idx="2">
                  <c:v>240</c:v>
                </c:pt>
                <c:pt idx="3">
                  <c:v>291</c:v>
                </c:pt>
                <c:pt idx="4">
                  <c:v>182</c:v>
                </c:pt>
                <c:pt idx="5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45942784"/>
        <c:axId val="445983360"/>
      </c:barChart>
      <c:catAx>
        <c:axId val="445942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83360"/>
        <c:crosses val="autoZero"/>
        <c:auto val="1"/>
        <c:lblAlgn val="ctr"/>
        <c:lblOffset val="100"/>
        <c:noMultiLvlLbl val="0"/>
      </c:catAx>
      <c:valAx>
        <c:axId val="445983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42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0.72</c:v>
                </c:pt>
                <c:pt idx="1">
                  <c:v>0.35</c:v>
                </c:pt>
                <c:pt idx="3">
                  <c:v>0.35</c:v>
                </c:pt>
                <c:pt idx="4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6350080"/>
        <c:axId val="446351616"/>
      </c:barChart>
      <c:catAx>
        <c:axId val="446350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6351616"/>
        <c:crosses val="autoZero"/>
        <c:auto val="1"/>
        <c:lblAlgn val="ctr"/>
        <c:lblOffset val="100"/>
        <c:noMultiLvlLbl val="0"/>
      </c:catAx>
      <c:valAx>
        <c:axId val="4463516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63500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9.433962264150944</c:v>
                </c:pt>
                <c:pt idx="1">
                  <c:v>60.427228048450132</c:v>
                </c:pt>
                <c:pt idx="2">
                  <c:v>19.301867922702197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90.566037735849065</c:v>
                </c:pt>
                <c:pt idx="1">
                  <c:v>39.572771951549861</c:v>
                </c:pt>
                <c:pt idx="2">
                  <c:v>80.698132077297799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6624512"/>
        <c:axId val="446626816"/>
      </c:barChart>
      <c:catAx>
        <c:axId val="44662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6626816"/>
        <c:crosses val="autoZero"/>
        <c:auto val="1"/>
        <c:lblAlgn val="ctr"/>
        <c:lblOffset val="100"/>
        <c:noMultiLvlLbl val="0"/>
      </c:catAx>
      <c:valAx>
        <c:axId val="4466268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6624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8.4</c:v>
                </c:pt>
                <c:pt idx="1">
                  <c:v>7.8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7237504"/>
        <c:axId val="447240832"/>
      </c:barChart>
      <c:catAx>
        <c:axId val="447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240832"/>
        <c:crosses val="autoZero"/>
        <c:auto val="1"/>
        <c:lblAlgn val="ctr"/>
        <c:lblOffset val="100"/>
        <c:noMultiLvlLbl val="0"/>
      </c:catAx>
      <c:valAx>
        <c:axId val="44724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723750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3096</c:v>
                </c:pt>
                <c:pt idx="1">
                  <c:v>3223</c:v>
                </c:pt>
                <c:pt idx="2">
                  <c:v>3140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3322</c:v>
                </c:pt>
                <c:pt idx="1">
                  <c:v>3326</c:v>
                </c:pt>
                <c:pt idx="2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865600"/>
        <c:axId val="447867520"/>
      </c:barChart>
      <c:catAx>
        <c:axId val="44786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867520"/>
        <c:crosses val="autoZero"/>
        <c:auto val="1"/>
        <c:lblAlgn val="ctr"/>
        <c:lblOffset val="100"/>
        <c:noMultiLvlLbl val="0"/>
      </c:catAx>
      <c:valAx>
        <c:axId val="447867520"/>
        <c:scaling>
          <c:orientation val="minMax"/>
          <c:max val="6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7865600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17296</c:v>
                </c:pt>
                <c:pt idx="1">
                  <c:v>15595</c:v>
                </c:pt>
                <c:pt idx="2">
                  <c:v>13993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12698</c:v>
                </c:pt>
                <c:pt idx="1">
                  <c:v>11446</c:v>
                </c:pt>
                <c:pt idx="2">
                  <c:v>10291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  <c:majorUnit val="4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4321</c:v>
                </c:pt>
                <c:pt idx="1">
                  <c:v>4954</c:v>
                </c:pt>
                <c:pt idx="2">
                  <c:v>4360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4488</c:v>
                </c:pt>
                <c:pt idx="1">
                  <c:v>5336</c:v>
                </c:pt>
                <c:pt idx="2">
                  <c:v>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132992"/>
        <c:axId val="448135168"/>
      </c:barChart>
      <c:catAx>
        <c:axId val="44813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135168"/>
        <c:crosses val="autoZero"/>
        <c:auto val="1"/>
        <c:lblAlgn val="ctr"/>
        <c:lblOffset val="100"/>
        <c:noMultiLvlLbl val="0"/>
      </c:catAx>
      <c:valAx>
        <c:axId val="44813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8132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25.537372992186715</c:v>
                </c:pt>
                <c:pt idx="1">
                  <c:v>34.70698549138568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27.59967807920593</c:v>
                </c:pt>
                <c:pt idx="1">
                  <c:v>27.334739392136342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17.816303946883068</c:v>
                </c:pt>
                <c:pt idx="1">
                  <c:v>17.192522033862286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15.86801247443077</c:v>
                </c:pt>
                <c:pt idx="1">
                  <c:v>14.097953068803026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7.8803527715368364</c:v>
                </c:pt>
                <c:pt idx="1">
                  <c:v>4.5549930139773576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5.2982797357566813</c:v>
                </c:pt>
                <c:pt idx="1">
                  <c:v>2.1128069998353105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48590208"/>
        <c:axId val="448591744"/>
      </c:barChart>
      <c:catAx>
        <c:axId val="44859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8591744"/>
        <c:crosses val="autoZero"/>
        <c:auto val="1"/>
        <c:lblAlgn val="ctr"/>
        <c:lblOffset val="100"/>
        <c:noMultiLvlLbl val="0"/>
      </c:catAx>
      <c:valAx>
        <c:axId val="4485917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5902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51.21</c:v>
                </c:pt>
                <c:pt idx="1">
                  <c:v>40.21</c:v>
                </c:pt>
                <c:pt idx="2">
                  <c:v>7.15</c:v>
                </c:pt>
                <c:pt idx="3">
                  <c:v>1.04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52.74</c:v>
                </c:pt>
                <c:pt idx="1">
                  <c:v>36.86</c:v>
                </c:pt>
                <c:pt idx="2">
                  <c:v>8.59</c:v>
                </c:pt>
                <c:pt idx="3">
                  <c:v>1.38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48746624"/>
        <c:axId val="448748160"/>
      </c:barChart>
      <c:catAx>
        <c:axId val="44874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748160"/>
        <c:crosses val="autoZero"/>
        <c:auto val="1"/>
        <c:lblAlgn val="ctr"/>
        <c:lblOffset val="100"/>
        <c:noMultiLvlLbl val="0"/>
      </c:catAx>
      <c:valAx>
        <c:axId val="44874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746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68500</c:v>
                </c:pt>
                <c:pt idx="1">
                  <c:v>79560</c:v>
                </c:pt>
                <c:pt idx="2">
                  <c:v>90673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8771584"/>
        <c:axId val="448773120"/>
      </c:barChart>
      <c:catAx>
        <c:axId val="44877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773120"/>
        <c:crosses val="autoZero"/>
        <c:auto val="1"/>
        <c:lblAlgn val="ctr"/>
        <c:lblOffset val="100"/>
        <c:noMultiLvlLbl val="0"/>
      </c:catAx>
      <c:valAx>
        <c:axId val="44877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771584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102962</c:v>
                </c:pt>
                <c:pt idx="1">
                  <c:v>106307</c:v>
                </c:pt>
                <c:pt idx="2">
                  <c:v>108976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110934</c:v>
                </c:pt>
                <c:pt idx="1">
                  <c:v>113651</c:v>
                </c:pt>
                <c:pt idx="2">
                  <c:v>114652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787968"/>
        <c:axId val="448789888"/>
      </c:barChart>
      <c:catAx>
        <c:axId val="4487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789888"/>
        <c:crosses val="autoZero"/>
        <c:auto val="1"/>
        <c:lblAlgn val="ctr"/>
        <c:lblOffset val="100"/>
        <c:noMultiLvlLbl val="0"/>
      </c:catAx>
      <c:valAx>
        <c:axId val="44878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787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19.7</c:v>
                </c:pt>
                <c:pt idx="1">
                  <c:v>15</c:v>
                </c:pt>
                <c:pt idx="2">
                  <c:v>1.2</c:v>
                </c:pt>
                <c:pt idx="3">
                  <c:v>64.099999999999994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93.592039800995025</c:v>
                </c:pt>
                <c:pt idx="1">
                  <c:v>95.480984340044742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6.4079601990049753</c:v>
                </c:pt>
                <c:pt idx="1">
                  <c:v>4.5190156599552571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48983424"/>
        <c:axId val="448984960"/>
      </c:barChart>
      <c:catAx>
        <c:axId val="44898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984960"/>
        <c:crosses val="autoZero"/>
        <c:auto val="1"/>
        <c:lblAlgn val="ctr"/>
        <c:lblOffset val="100"/>
        <c:noMultiLvlLbl val="0"/>
      </c:catAx>
      <c:valAx>
        <c:axId val="4489849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9834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1133</c:v>
                </c:pt>
                <c:pt idx="1">
                  <c:v>1116</c:v>
                </c:pt>
                <c:pt idx="2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429888"/>
        <c:axId val="449431424"/>
      </c:barChart>
      <c:catAx>
        <c:axId val="44942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431424"/>
        <c:crosses val="autoZero"/>
        <c:auto val="1"/>
        <c:lblAlgn val="ctr"/>
        <c:lblOffset val="100"/>
        <c:noMultiLvlLbl val="0"/>
      </c:catAx>
      <c:valAx>
        <c:axId val="44943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42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14.5</c:v>
                </c:pt>
                <c:pt idx="2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680128"/>
        <c:axId val="449682048"/>
      </c:barChart>
      <c:catAx>
        <c:axId val="4496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682048"/>
        <c:crosses val="autoZero"/>
        <c:auto val="1"/>
        <c:lblAlgn val="ctr"/>
        <c:lblOffset val="100"/>
        <c:noMultiLvlLbl val="0"/>
      </c:catAx>
      <c:valAx>
        <c:axId val="44968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68012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</c:v>
                </c:pt>
                <c:pt idx="1">
                  <c:v>16.2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0215296"/>
        <c:axId val="450225664"/>
      </c:barChart>
      <c:catAx>
        <c:axId val="45021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225664"/>
        <c:crosses val="autoZero"/>
        <c:auto val="1"/>
        <c:lblAlgn val="ctr"/>
        <c:lblOffset val="100"/>
        <c:noMultiLvlLbl val="0"/>
      </c:catAx>
      <c:valAx>
        <c:axId val="45022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215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17.5</c:v>
                </c:pt>
                <c:pt idx="1">
                  <c:v>55.1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1.29</c:v>
                </c:pt>
                <c:pt idx="1">
                  <c:v>2.17</c:v>
                </c:pt>
                <c:pt idx="2">
                  <c:v>3.18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4.5199999999999996</c:v>
                </c:pt>
                <c:pt idx="1">
                  <c:v>3.91</c:v>
                </c:pt>
                <c:pt idx="2">
                  <c:v>2.64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51346816"/>
        <c:axId val="451348352"/>
      </c:barChart>
      <c:catAx>
        <c:axId val="45134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348352"/>
        <c:crosses val="autoZero"/>
        <c:auto val="1"/>
        <c:lblAlgn val="ctr"/>
        <c:lblOffset val="100"/>
        <c:noMultiLvlLbl val="0"/>
      </c:catAx>
      <c:valAx>
        <c:axId val="45134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13468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5.8</c:v>
                </c:pt>
                <c:pt idx="1">
                  <c:v>4.0999999999999996</c:v>
                </c:pt>
                <c:pt idx="2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1409408"/>
        <c:axId val="451410944"/>
      </c:barChart>
      <c:catAx>
        <c:axId val="4514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410944"/>
        <c:crosses val="autoZero"/>
        <c:auto val="1"/>
        <c:lblAlgn val="ctr"/>
        <c:lblOffset val="100"/>
        <c:noMultiLvlLbl val="0"/>
      </c:catAx>
      <c:valAx>
        <c:axId val="45141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40940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21.6</c:v>
                </c:pt>
                <c:pt idx="1">
                  <c:v>21.6</c:v>
                </c:pt>
                <c:pt idx="2">
                  <c:v>68.7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52.4</c:v>
                </c:pt>
                <c:pt idx="1">
                  <c:v>51.1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26.1</c:v>
                </c:pt>
                <c:pt idx="1">
                  <c:v>27.3</c:v>
                </c:pt>
                <c:pt idx="2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52927488"/>
        <c:axId val="452929024"/>
      </c:barChart>
      <c:catAx>
        <c:axId val="4529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929024"/>
        <c:crosses val="autoZero"/>
        <c:auto val="1"/>
        <c:lblAlgn val="ctr"/>
        <c:lblOffset val="100"/>
        <c:noMultiLvlLbl val="0"/>
      </c:catAx>
      <c:valAx>
        <c:axId val="452929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529274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53487</c:v>
                </c:pt>
                <c:pt idx="1">
                  <c:v>79653</c:v>
                </c:pt>
                <c:pt idx="2">
                  <c:v>100308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37434</c:v>
                </c:pt>
                <c:pt idx="1">
                  <c:v>74235</c:v>
                </c:pt>
                <c:pt idx="2">
                  <c:v>145384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8978944"/>
        <c:axId val="428980480"/>
      </c:barChart>
      <c:catAx>
        <c:axId val="428978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980480"/>
        <c:crosses val="autoZero"/>
        <c:auto val="1"/>
        <c:lblAlgn val="ctr"/>
        <c:lblOffset val="100"/>
        <c:noMultiLvlLbl val="0"/>
      </c:catAx>
      <c:valAx>
        <c:axId val="4289804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8978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125289</c:v>
                </c:pt>
                <c:pt idx="1">
                  <c:v>191884</c:v>
                </c:pt>
                <c:pt idx="2">
                  <c:v>210297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90372</c:v>
                </c:pt>
                <c:pt idx="1">
                  <c:v>195116</c:v>
                </c:pt>
                <c:pt idx="2">
                  <c:v>427833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9228416"/>
        <c:axId val="429229952"/>
      </c:barChart>
      <c:catAx>
        <c:axId val="42922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229952"/>
        <c:crosses val="autoZero"/>
        <c:auto val="1"/>
        <c:lblAlgn val="ctr"/>
        <c:lblOffset val="100"/>
        <c:noMultiLvlLbl val="0"/>
      </c:catAx>
      <c:valAx>
        <c:axId val="429229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9228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2.4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2.4</c:v>
                </c:pt>
                <c:pt idx="1">
                  <c:v>2.6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9858816"/>
        <c:axId val="429860352"/>
      </c:barChart>
      <c:catAx>
        <c:axId val="42985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860352"/>
        <c:crosses val="autoZero"/>
        <c:auto val="1"/>
        <c:lblAlgn val="ctr"/>
        <c:lblOffset val="100"/>
        <c:noMultiLvlLbl val="0"/>
      </c:catAx>
      <c:valAx>
        <c:axId val="429860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9858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32.1</c:v>
                </c:pt>
                <c:pt idx="1">
                  <c:v>33.299999999999997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37.200000000000003</c:v>
                </c:pt>
                <c:pt idx="1">
                  <c:v>38.200000000000003</c:v>
                </c:pt>
                <c:pt idx="2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9997440"/>
        <c:axId val="430007424"/>
      </c:barChart>
      <c:catAx>
        <c:axId val="42999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007424"/>
        <c:crosses val="autoZero"/>
        <c:auto val="1"/>
        <c:lblAlgn val="ctr"/>
        <c:lblOffset val="100"/>
        <c:noMultiLvlLbl val="0"/>
      </c:catAx>
      <c:valAx>
        <c:axId val="430007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9974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1169.105</c:v>
                </c:pt>
                <c:pt idx="1">
                  <c:v>1201.3050000000001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029824"/>
        <c:axId val="430080768"/>
      </c:barChart>
      <c:catAx>
        <c:axId val="430029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080768"/>
        <c:crosses val="autoZero"/>
        <c:auto val="1"/>
        <c:lblAlgn val="ctr"/>
        <c:lblOffset val="100"/>
        <c:noMultiLvlLbl val="0"/>
      </c:catAx>
      <c:valAx>
        <c:axId val="430080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029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28116.07</c:v>
                </c:pt>
                <c:pt idx="1">
                  <c:v>3060.23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106880"/>
        <c:axId val="430182400"/>
      </c:barChart>
      <c:catAx>
        <c:axId val="43010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182400"/>
        <c:crosses val="autoZero"/>
        <c:auto val="1"/>
        <c:lblAlgn val="ctr"/>
        <c:lblOffset val="100"/>
        <c:noMultiLvlLbl val="0"/>
      </c:catAx>
      <c:valAx>
        <c:axId val="43018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106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54</c:v>
                </c:pt>
                <c:pt idx="1">
                  <c:v>54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42</c:v>
                </c:pt>
                <c:pt idx="1">
                  <c:v>43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0233088"/>
        <c:axId val="430234624"/>
      </c:barChart>
      <c:catAx>
        <c:axId val="43023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0234624"/>
        <c:crosses val="autoZero"/>
        <c:auto val="1"/>
        <c:lblAlgn val="ctr"/>
        <c:lblOffset val="100"/>
        <c:noMultiLvlLbl val="0"/>
      </c:catAx>
      <c:valAx>
        <c:axId val="43023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02330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</c:v>
                </c:pt>
                <c:pt idx="1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58.2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24.8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11620</c:v>
                </c:pt>
                <c:pt idx="1">
                  <c:v>14445</c:v>
                </c:pt>
                <c:pt idx="2">
                  <c:v>15953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10122</c:v>
                </c:pt>
                <c:pt idx="1">
                  <c:v>12705</c:v>
                </c:pt>
                <c:pt idx="2">
                  <c:v>13837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8928"/>
        <c:axId val="58750464"/>
      </c:barChart>
      <c:catAx>
        <c:axId val="587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auto val="1"/>
        <c:lblAlgn val="ctr"/>
        <c:lblOffset val="100"/>
        <c:noMultiLvlLbl val="0"/>
      </c:catAx>
      <c:valAx>
        <c:axId val="5875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8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2465</c:v>
                </c:pt>
                <c:pt idx="1">
                  <c:v>3338</c:v>
                </c:pt>
                <c:pt idx="2">
                  <c:v>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886</c:v>
                </c:pt>
                <c:pt idx="1">
                  <c:v>1140</c:v>
                </c:pt>
                <c:pt idx="2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0720"/>
        <c:axId val="59613184"/>
      </c:barChart>
      <c:catAx>
        <c:axId val="595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auto val="1"/>
        <c:lblAlgn val="ctr"/>
        <c:lblOffset val="100"/>
        <c:noMultiLvlLbl val="0"/>
      </c:catAx>
      <c:valAx>
        <c:axId val="5961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17296</c:v>
                </c:pt>
                <c:pt idx="1">
                  <c:v>15595</c:v>
                </c:pt>
                <c:pt idx="2">
                  <c:v>13993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12698</c:v>
                </c:pt>
                <c:pt idx="1">
                  <c:v>11446</c:v>
                </c:pt>
                <c:pt idx="2">
                  <c:v>10291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17.5</c:v>
                </c:pt>
                <c:pt idx="1">
                  <c:v>55.1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</c:v>
                </c:pt>
                <c:pt idx="1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58.2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24.8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008"/>
        <c:axId val="147215104"/>
      </c:barChart>
      <c:catAx>
        <c:axId val="1471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auto val="1"/>
        <c:lblAlgn val="ctr"/>
        <c:lblOffset val="100"/>
        <c:noMultiLvlLbl val="0"/>
      </c:catAx>
      <c:valAx>
        <c:axId val="14721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21.6</c:v>
                </c:pt>
                <c:pt idx="1">
                  <c:v>21.6</c:v>
                </c:pt>
                <c:pt idx="2">
                  <c:v>68.7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52.4</c:v>
                </c:pt>
                <c:pt idx="1">
                  <c:v>51.1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26.1</c:v>
                </c:pt>
                <c:pt idx="1">
                  <c:v>27.3</c:v>
                </c:pt>
                <c:pt idx="2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280"/>
        <c:axId val="148312064"/>
      </c:barChart>
      <c:catAx>
        <c:axId val="1475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064"/>
        <c:crosses val="autoZero"/>
        <c:auto val="1"/>
        <c:lblAlgn val="ctr"/>
        <c:lblOffset val="100"/>
        <c:noMultiLvlLbl val="0"/>
      </c:catAx>
      <c:valAx>
        <c:axId val="148312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51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6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608"/>
        <c:axId val="150168320"/>
      </c:barChart>
      <c:catAx>
        <c:axId val="15016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auto val="1"/>
        <c:lblAlgn val="ctr"/>
        <c:lblOffset val="100"/>
        <c:noMultiLvlLbl val="0"/>
      </c:catAx>
      <c:valAx>
        <c:axId val="1501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3926</c:v>
                </c:pt>
                <c:pt idx="1">
                  <c:v>6191</c:v>
                </c:pt>
                <c:pt idx="2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3022</c:v>
                </c:pt>
                <c:pt idx="1">
                  <c:v>6056</c:v>
                </c:pt>
                <c:pt idx="2">
                  <c:v>1545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1036</c:v>
                </c:pt>
                <c:pt idx="1">
                  <c:v>1748</c:v>
                </c:pt>
                <c:pt idx="2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739</c:v>
                </c:pt>
                <c:pt idx="1">
                  <c:v>1660</c:v>
                </c:pt>
                <c:pt idx="2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504"/>
        <c:axId val="150395520"/>
      </c:barChart>
      <c:catAx>
        <c:axId val="1503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520"/>
        <c:crosses val="autoZero"/>
        <c:auto val="1"/>
        <c:lblAlgn val="ctr"/>
        <c:lblOffset val="100"/>
        <c:noMultiLvlLbl val="0"/>
      </c:catAx>
      <c:valAx>
        <c:axId val="1503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26182</c:v>
                </c:pt>
                <c:pt idx="1">
                  <c:v>21115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048"/>
        <c:axId val="150723584"/>
      </c:barChart>
      <c:catAx>
        <c:axId val="15072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auto val="1"/>
        <c:lblAlgn val="ctr"/>
        <c:lblOffset val="100"/>
        <c:noMultiLvlLbl val="0"/>
      </c:catAx>
      <c:valAx>
        <c:axId val="15072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51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6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13420</c:v>
                </c:pt>
                <c:pt idx="1">
                  <c:v>11900</c:v>
                </c:pt>
                <c:pt idx="2">
                  <c:v>11063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4896"/>
        <c:axId val="151186432"/>
      </c:barChart>
      <c:catAx>
        <c:axId val="1511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auto val="1"/>
        <c:lblAlgn val="ctr"/>
        <c:lblOffset val="100"/>
        <c:noMultiLvlLbl val="0"/>
      </c:catAx>
      <c:valAx>
        <c:axId val="1511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633</c:v>
                </c:pt>
                <c:pt idx="1">
                  <c:v>500</c:v>
                </c:pt>
                <c:pt idx="2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5312"/>
        <c:axId val="151344256"/>
      </c:barChart>
      <c:catAx>
        <c:axId val="151325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auto val="1"/>
        <c:lblAlgn val="ctr"/>
        <c:lblOffset val="100"/>
        <c:noMultiLvlLbl val="0"/>
      </c:catAx>
      <c:valAx>
        <c:axId val="151344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1133</c:v>
                </c:pt>
                <c:pt idx="1">
                  <c:v>1116</c:v>
                </c:pt>
                <c:pt idx="2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384"/>
        <c:axId val="151462272"/>
      </c:barChart>
      <c:catAx>
        <c:axId val="1514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auto val="1"/>
        <c:lblAlgn val="ctr"/>
        <c:lblOffset val="100"/>
        <c:noMultiLvlLbl val="0"/>
      </c:catAx>
      <c:valAx>
        <c:axId val="151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633</c:v>
                </c:pt>
                <c:pt idx="1">
                  <c:v>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336"/>
        <c:axId val="152828928"/>
      </c:barChart>
      <c:catAx>
        <c:axId val="152814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auto val="1"/>
        <c:lblAlgn val="ctr"/>
        <c:lblOffset val="100"/>
        <c:noMultiLvlLbl val="0"/>
      </c:catAx>
      <c:valAx>
        <c:axId val="152828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1169.105</c:v>
                </c:pt>
                <c:pt idx="1">
                  <c:v>1201.3050000000001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776"/>
        <c:axId val="153317760"/>
      </c:barChart>
      <c:catAx>
        <c:axId val="15330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auto val="1"/>
        <c:lblAlgn val="ctr"/>
        <c:lblOffset val="100"/>
        <c:noMultiLvlLbl val="0"/>
      </c:catAx>
      <c:valAx>
        <c:axId val="153317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253321</c:v>
                </c:pt>
                <c:pt idx="1">
                  <c:v>241772</c:v>
                </c:pt>
                <c:pt idx="2">
                  <c:v>251257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5.8</c:v>
                </c:pt>
                <c:pt idx="1">
                  <c:v>4.0999999999999996</c:v>
                </c:pt>
                <c:pt idx="2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7728"/>
        <c:axId val="153753088"/>
      </c:barChart>
      <c:catAx>
        <c:axId val="1536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auto val="1"/>
        <c:lblAlgn val="ctr"/>
        <c:lblOffset val="100"/>
        <c:noMultiLvlLbl val="0"/>
      </c:catAx>
      <c:valAx>
        <c:axId val="1537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8.4</c:v>
                </c:pt>
                <c:pt idx="1">
                  <c:v>7.8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624"/>
        <c:axId val="153836160"/>
      </c:barChart>
      <c:catAx>
        <c:axId val="153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auto val="1"/>
        <c:lblAlgn val="ctr"/>
        <c:lblOffset val="100"/>
        <c:noMultiLvlLbl val="0"/>
      </c:catAx>
      <c:valAx>
        <c:axId val="1538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18.648112248088548</c:v>
                </c:pt>
                <c:pt idx="1">
                  <c:v>62.112320498178242</c:v>
                </c:pt>
                <c:pt idx="2">
                  <c:v>19.23956725373321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431</c:v>
                </c:pt>
                <c:pt idx="1">
                  <c:v>422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44</c:v>
                </c:pt>
                <c:pt idx="1">
                  <c:v>47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344"/>
        <c:axId val="154083712"/>
      </c:barChart>
      <c:catAx>
        <c:axId val="1540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auto val="1"/>
        <c:lblAlgn val="ctr"/>
        <c:lblOffset val="100"/>
        <c:noMultiLvlLbl val="0"/>
      </c:catAx>
      <c:valAx>
        <c:axId val="15408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3926</c:v>
                </c:pt>
                <c:pt idx="1">
                  <c:v>6191</c:v>
                </c:pt>
                <c:pt idx="2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3022</c:v>
                </c:pt>
                <c:pt idx="1">
                  <c:v>6056</c:v>
                </c:pt>
                <c:pt idx="2">
                  <c:v>1545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23</c:v>
                </c:pt>
                <c:pt idx="1">
                  <c:v>21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008"/>
        <c:axId val="154557824"/>
      </c:barChart>
      <c:catAx>
        <c:axId val="15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auto val="1"/>
        <c:lblAlgn val="ctr"/>
        <c:lblOffset val="100"/>
        <c:noMultiLvlLbl val="0"/>
      </c:catAx>
      <c:valAx>
        <c:axId val="1545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97.1</c:v>
                </c:pt>
                <c:pt idx="1">
                  <c:v>97.2</c:v>
                </c:pt>
                <c:pt idx="2">
                  <c:v>97.8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96.9</c:v>
                </c:pt>
                <c:pt idx="1">
                  <c:v>102</c:v>
                </c:pt>
                <c:pt idx="2">
                  <c:v>101.1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8720"/>
        <c:axId val="154837376"/>
      </c:barChart>
      <c:catAx>
        <c:axId val="15479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auto val="1"/>
        <c:lblAlgn val="ctr"/>
        <c:lblOffset val="100"/>
        <c:noMultiLvlLbl val="0"/>
      </c:catAx>
      <c:valAx>
        <c:axId val="15483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12133</c:v>
                </c:pt>
                <c:pt idx="1">
                  <c:v>10331</c:v>
                </c:pt>
                <c:pt idx="2">
                  <c:v>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384"/>
        <c:axId val="155128576"/>
      </c:barChart>
      <c:catAx>
        <c:axId val="1550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auto val="1"/>
        <c:lblAlgn val="ctr"/>
        <c:lblOffset val="100"/>
        <c:noMultiLvlLbl val="0"/>
      </c:catAx>
      <c:valAx>
        <c:axId val="15512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819</c:v>
                </c:pt>
                <c:pt idx="1">
                  <c:v>1124</c:v>
                </c:pt>
                <c:pt idx="2">
                  <c:v>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1137</c:v>
                </c:pt>
                <c:pt idx="1">
                  <c:v>1246</c:v>
                </c:pt>
                <c:pt idx="2">
                  <c:v>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240"/>
        <c:axId val="155461504"/>
      </c:barChart>
      <c:catAx>
        <c:axId val="1552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auto val="1"/>
        <c:lblAlgn val="ctr"/>
        <c:lblOffset val="100"/>
        <c:noMultiLvlLbl val="0"/>
      </c:catAx>
      <c:valAx>
        <c:axId val="1554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2212</c:v>
                </c:pt>
                <c:pt idx="1">
                  <c:v>2288</c:v>
                </c:pt>
                <c:pt idx="2">
                  <c:v>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3314</c:v>
                </c:pt>
                <c:pt idx="1">
                  <c:v>4557</c:v>
                </c:pt>
                <c:pt idx="2">
                  <c:v>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768"/>
        <c:axId val="155721728"/>
      </c:barChart>
      <c:catAx>
        <c:axId val="1556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auto val="1"/>
        <c:lblAlgn val="ctr"/>
        <c:lblOffset val="100"/>
        <c:noMultiLvlLbl val="0"/>
      </c:catAx>
      <c:valAx>
        <c:axId val="1557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2.5790992900565124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2.5266023098671284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2.4734470603336769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2.6128355939399723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2.8326975548585218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3.1723645363973576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3.3245893222129701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3.7330454502068613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3.7592116566335445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3.5628828247654094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3.2941443650498474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3.3273869669252569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3.4621676151230796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3.6927264528827259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3.2408245481803788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1.8907141234979115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1.4797894854637672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1.0063292597432092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199744"/>
        <c:axId val="157328128"/>
      </c:barChart>
      <c:catAx>
        <c:axId val="157199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128"/>
        <c:crosses val="autoZero"/>
        <c:auto val="1"/>
        <c:lblAlgn val="ctr"/>
        <c:lblOffset val="100"/>
        <c:noMultiLvlLbl val="0"/>
      </c:catAx>
      <c:valAx>
        <c:axId val="1573281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199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2.7288555658318714</c:v>
                </c:pt>
                <c:pt idx="1">
                  <c:v>2.694625559940361</c:v>
                </c:pt>
                <c:pt idx="2">
                  <c:v>2.6258364134853061</c:v>
                </c:pt>
                <c:pt idx="3">
                  <c:v>2.6580916113446138</c:v>
                </c:pt>
                <c:pt idx="4">
                  <c:v>2.8738393888627409</c:v>
                </c:pt>
                <c:pt idx="5">
                  <c:v>3.1685794876689695</c:v>
                </c:pt>
                <c:pt idx="6">
                  <c:v>3.2831183535367168</c:v>
                </c:pt>
                <c:pt idx="7">
                  <c:v>3.695194962922979</c:v>
                </c:pt>
                <c:pt idx="8">
                  <c:v>3.69042251017849</c:v>
                </c:pt>
                <c:pt idx="9">
                  <c:v>3.5052842571595022</c:v>
                </c:pt>
                <c:pt idx="10">
                  <c:v>3.1397802038660161</c:v>
                </c:pt>
                <c:pt idx="11">
                  <c:v>3.0680288453626572</c:v>
                </c:pt>
                <c:pt idx="12">
                  <c:v>2.9683010397364291</c:v>
                </c:pt>
                <c:pt idx="13">
                  <c:v>2.9580978649033822</c:v>
                </c:pt>
                <c:pt idx="14">
                  <c:v>2.3753649280676177</c:v>
                </c:pt>
                <c:pt idx="15">
                  <c:v>1.2122029971003236</c:v>
                </c:pt>
                <c:pt idx="16">
                  <c:v>0.87780217031402741</c:v>
                </c:pt>
                <c:pt idx="17">
                  <c:v>0.5057154235798661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0.29270247109145747</c:v>
                </c:pt>
                <c:pt idx="1">
                  <c:v>0.30685838794314263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1.3177175884877781</c:v>
                </c:pt>
                <c:pt idx="1">
                  <c:v>0.59271036275192257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4.3501003498332445</c:v>
                </c:pt>
                <c:pt idx="1">
                  <c:v>2.1257666311067909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16.145750249483413</c:v>
                </c:pt>
                <c:pt idx="1">
                  <c:v>13.957319911196416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49.041946601275427</c:v>
                </c:pt>
                <c:pt idx="1">
                  <c:v>58.513157840540728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6.4602291908575928</c:v>
                </c:pt>
                <c:pt idx="1">
                  <c:v>5.4880284039656813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22.391553548971093</c:v>
                </c:pt>
                <c:pt idx="1">
                  <c:v>19.016158462495312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19.296846307089037</c:v>
                </c:pt>
                <c:pt idx="1">
                  <c:v>16.432369646968692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26.438564014290112</c:v>
                </c:pt>
                <c:pt idx="1">
                  <c:v>31.690851501134759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53.918837203263138</c:v>
                </c:pt>
                <c:pt idx="1">
                  <c:v>51.495368291849097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0.34575247535771653</c:v>
                </c:pt>
                <c:pt idx="1">
                  <c:v>0.38141056004744978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4912"/>
        <c:axId val="159547776"/>
      </c:barChart>
      <c:catAx>
        <c:axId val="15941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auto val="1"/>
        <c:lblAlgn val="ctr"/>
        <c:lblOffset val="100"/>
        <c:noMultiLvlLbl val="0"/>
      </c:catAx>
      <c:valAx>
        <c:axId val="15954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4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195</c:v>
                </c:pt>
                <c:pt idx="3">
                  <c:v>288</c:v>
                </c:pt>
                <c:pt idx="4">
                  <c:v>352</c:v>
                </c:pt>
                <c:pt idx="5">
                  <c:v>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24</c:v>
                </c:pt>
                <c:pt idx="1">
                  <c:v>32</c:v>
                </c:pt>
                <c:pt idx="2">
                  <c:v>240</c:v>
                </c:pt>
                <c:pt idx="3">
                  <c:v>291</c:v>
                </c:pt>
                <c:pt idx="4">
                  <c:v>182</c:v>
                </c:pt>
                <c:pt idx="5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6672"/>
        <c:axId val="159710208"/>
      </c:barChart>
      <c:catAx>
        <c:axId val="15967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6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1036</c:v>
                </c:pt>
                <c:pt idx="1">
                  <c:v>1748</c:v>
                </c:pt>
                <c:pt idx="2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739</c:v>
                </c:pt>
                <c:pt idx="1">
                  <c:v>1660</c:v>
                </c:pt>
                <c:pt idx="2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0.72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544"/>
        <c:axId val="160185344"/>
      </c:barChart>
      <c:catAx>
        <c:axId val="16002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auto val="1"/>
        <c:lblAlgn val="ctr"/>
        <c:lblOffset val="100"/>
        <c:noMultiLvlLbl val="0"/>
      </c:catAx>
      <c:valAx>
        <c:axId val="16018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9.433962264150944</c:v>
                </c:pt>
                <c:pt idx="1">
                  <c:v>60.427228048450132</c:v>
                </c:pt>
                <c:pt idx="2">
                  <c:v>19.301867922702197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90.566037735849065</c:v>
                </c:pt>
                <c:pt idx="1">
                  <c:v>39.572771951549861</c:v>
                </c:pt>
                <c:pt idx="2">
                  <c:v>80.698132077297799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0848"/>
        <c:axId val="160609408"/>
      </c:barChart>
      <c:catAx>
        <c:axId val="16059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auto val="1"/>
        <c:lblAlgn val="ctr"/>
        <c:lblOffset val="100"/>
        <c:noMultiLvlLbl val="0"/>
      </c:catAx>
      <c:valAx>
        <c:axId val="160609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3096</c:v>
                </c:pt>
                <c:pt idx="1">
                  <c:v>3223</c:v>
                </c:pt>
                <c:pt idx="2">
                  <c:v>3140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3322</c:v>
                </c:pt>
                <c:pt idx="1">
                  <c:v>3326</c:v>
                </c:pt>
                <c:pt idx="2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22016"/>
        <c:axId val="160884224"/>
      </c:barChart>
      <c:catAx>
        <c:axId val="16082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224"/>
        <c:crosses val="autoZero"/>
        <c:auto val="1"/>
        <c:lblAlgn val="ctr"/>
        <c:lblOffset val="100"/>
        <c:noMultiLvlLbl val="0"/>
      </c:catAx>
      <c:valAx>
        <c:axId val="16088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22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4321</c:v>
                </c:pt>
                <c:pt idx="1">
                  <c:v>4954</c:v>
                </c:pt>
                <c:pt idx="2">
                  <c:v>4360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4488</c:v>
                </c:pt>
                <c:pt idx="1">
                  <c:v>5336</c:v>
                </c:pt>
                <c:pt idx="2">
                  <c:v>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352"/>
        <c:axId val="161079680"/>
      </c:barChart>
      <c:catAx>
        <c:axId val="1609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680"/>
        <c:crosses val="autoZero"/>
        <c:auto val="1"/>
        <c:lblAlgn val="ctr"/>
        <c:lblOffset val="100"/>
        <c:noMultiLvlLbl val="0"/>
      </c:catAx>
      <c:valAx>
        <c:axId val="161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25.537372992186715</c:v>
                </c:pt>
                <c:pt idx="1">
                  <c:v>34.70698549138568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27.59967807920593</c:v>
                </c:pt>
                <c:pt idx="1">
                  <c:v>27.334739392136342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17.816303946883068</c:v>
                </c:pt>
                <c:pt idx="1">
                  <c:v>17.192522033862286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15.86801247443077</c:v>
                </c:pt>
                <c:pt idx="1">
                  <c:v>14.097953068803026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7.8803527715368364</c:v>
                </c:pt>
                <c:pt idx="1">
                  <c:v>4.5549930139773576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5.2982797357566813</c:v>
                </c:pt>
                <c:pt idx="1">
                  <c:v>2.1128069998353105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5840"/>
        <c:axId val="161878784"/>
      </c:barChart>
      <c:catAx>
        <c:axId val="161875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8784"/>
        <c:crosses val="autoZero"/>
        <c:auto val="1"/>
        <c:lblAlgn val="ctr"/>
        <c:lblOffset val="100"/>
        <c:noMultiLvlLbl val="0"/>
      </c:catAx>
      <c:valAx>
        <c:axId val="161878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58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51.21</c:v>
                </c:pt>
                <c:pt idx="1">
                  <c:v>40.21</c:v>
                </c:pt>
                <c:pt idx="2">
                  <c:v>7.15</c:v>
                </c:pt>
                <c:pt idx="3">
                  <c:v>1.04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52.74</c:v>
                </c:pt>
                <c:pt idx="1">
                  <c:v>36.86</c:v>
                </c:pt>
                <c:pt idx="2">
                  <c:v>8.59</c:v>
                </c:pt>
                <c:pt idx="3">
                  <c:v>1.38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1930624"/>
        <c:axId val="162138752"/>
      </c:barChart>
      <c:catAx>
        <c:axId val="161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auto val="1"/>
        <c:lblAlgn val="ctr"/>
        <c:lblOffset val="100"/>
        <c:noMultiLvlLbl val="0"/>
      </c:catAx>
      <c:valAx>
        <c:axId val="162138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30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68500</c:v>
                </c:pt>
                <c:pt idx="1">
                  <c:v>79560</c:v>
                </c:pt>
                <c:pt idx="2">
                  <c:v>90673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6656"/>
        <c:axId val="162248192"/>
      </c:barChart>
      <c:catAx>
        <c:axId val="1622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auto val="1"/>
        <c:lblAlgn val="ctr"/>
        <c:lblOffset val="100"/>
        <c:noMultiLvlLbl val="0"/>
      </c:catAx>
      <c:valAx>
        <c:axId val="16224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102962</c:v>
                </c:pt>
                <c:pt idx="1">
                  <c:v>106307</c:v>
                </c:pt>
                <c:pt idx="2">
                  <c:v>108976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110934</c:v>
                </c:pt>
                <c:pt idx="1">
                  <c:v>113651</c:v>
                </c:pt>
                <c:pt idx="2">
                  <c:v>114652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416"/>
        <c:axId val="162430336"/>
      </c:barChart>
      <c:catAx>
        <c:axId val="1624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auto val="1"/>
        <c:lblAlgn val="ctr"/>
        <c:lblOffset val="100"/>
        <c:noMultiLvlLbl val="0"/>
      </c:catAx>
      <c:valAx>
        <c:axId val="1624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19.7</c:v>
                </c:pt>
                <c:pt idx="1">
                  <c:v>15</c:v>
                </c:pt>
                <c:pt idx="2">
                  <c:v>1.2</c:v>
                </c:pt>
                <c:pt idx="3">
                  <c:v>64.099999999999994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93.592039800995025</c:v>
                </c:pt>
                <c:pt idx="1">
                  <c:v>95.480984340044742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6.4079601990049753</c:v>
                </c:pt>
                <c:pt idx="1">
                  <c:v>4.5190156599552571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496"/>
        <c:axId val="166009472"/>
      </c:barChart>
      <c:catAx>
        <c:axId val="16591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auto val="1"/>
        <c:lblAlgn val="ctr"/>
        <c:lblOffset val="100"/>
        <c:noMultiLvlLbl val="0"/>
      </c:catAx>
      <c:valAx>
        <c:axId val="1660094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4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26182</c:v>
                </c:pt>
                <c:pt idx="1">
                  <c:v>21115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14.5</c:v>
                </c:pt>
                <c:pt idx="2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960"/>
        <c:axId val="167575552"/>
      </c:barChart>
      <c:catAx>
        <c:axId val="16629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</c:v>
                </c:pt>
                <c:pt idx="1">
                  <c:v>16.2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456"/>
        <c:axId val="168213120"/>
      </c:barChart>
      <c:catAx>
        <c:axId val="1680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auto val="1"/>
        <c:lblAlgn val="ctr"/>
        <c:lblOffset val="100"/>
        <c:noMultiLvlLbl val="0"/>
      </c:catAx>
      <c:valAx>
        <c:axId val="16821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1.29</c:v>
                </c:pt>
                <c:pt idx="1">
                  <c:v>2.17</c:v>
                </c:pt>
                <c:pt idx="2">
                  <c:v>3.18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4.5199999999999996</c:v>
                </c:pt>
                <c:pt idx="1">
                  <c:v>3.91</c:v>
                </c:pt>
                <c:pt idx="2">
                  <c:v>2.64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0688"/>
        <c:axId val="186452224"/>
      </c:barChart>
      <c:catAx>
        <c:axId val="1864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auto val="1"/>
        <c:lblAlgn val="ctr"/>
        <c:lblOffset val="100"/>
        <c:noMultiLvlLbl val="0"/>
      </c:catAx>
      <c:valAx>
        <c:axId val="1864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53487</c:v>
                </c:pt>
                <c:pt idx="1">
                  <c:v>79653</c:v>
                </c:pt>
                <c:pt idx="2">
                  <c:v>100308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37434</c:v>
                </c:pt>
                <c:pt idx="1">
                  <c:v>74235</c:v>
                </c:pt>
                <c:pt idx="2">
                  <c:v>145384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125289</c:v>
                </c:pt>
                <c:pt idx="1">
                  <c:v>191884</c:v>
                </c:pt>
                <c:pt idx="2">
                  <c:v>210297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90372</c:v>
                </c:pt>
                <c:pt idx="1">
                  <c:v>195116</c:v>
                </c:pt>
                <c:pt idx="2">
                  <c:v>427833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2.4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2.4</c:v>
                </c:pt>
                <c:pt idx="1">
                  <c:v>2.6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32.1</c:v>
                </c:pt>
                <c:pt idx="1">
                  <c:v>33.299999999999997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37.200000000000003</c:v>
                </c:pt>
                <c:pt idx="1">
                  <c:v>38.200000000000003</c:v>
                </c:pt>
                <c:pt idx="2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28116.07</c:v>
                </c:pt>
                <c:pt idx="1">
                  <c:v>3060.23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54</c:v>
                </c:pt>
                <c:pt idx="1">
                  <c:v>54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42</c:v>
                </c:pt>
                <c:pt idx="1">
                  <c:v>43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315803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291851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548320</v>
      </c>
      <c r="C4" s="35">
        <v>267608</v>
      </c>
      <c r="D4" s="63">
        <v>280712</v>
      </c>
      <c r="E4" s="211"/>
    </row>
    <row r="5" spans="1:5" ht="30" x14ac:dyDescent="0.25">
      <c r="A5" s="201" t="s">
        <v>716</v>
      </c>
      <c r="B5" s="72">
        <v>618454</v>
      </c>
      <c r="C5" s="61">
        <v>298244</v>
      </c>
      <c r="D5" s="111">
        <v>320210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90542</v>
      </c>
      <c r="C4" s="71">
        <v>113858</v>
      </c>
    </row>
    <row r="5" spans="1:6" x14ac:dyDescent="0.25">
      <c r="A5" s="286" t="s">
        <v>719</v>
      </c>
      <c r="B5" s="214">
        <v>26503</v>
      </c>
      <c r="C5" s="214">
        <v>32291</v>
      </c>
    </row>
    <row r="6" spans="1:6" x14ac:dyDescent="0.25">
      <c r="A6" s="286" t="s">
        <v>720</v>
      </c>
      <c r="B6" s="214">
        <v>45211</v>
      </c>
      <c r="C6" s="214">
        <v>47798</v>
      </c>
    </row>
    <row r="7" spans="1:6" x14ac:dyDescent="0.25">
      <c r="A7" s="286" t="s">
        <v>721</v>
      </c>
      <c r="B7" s="214">
        <v>76506</v>
      </c>
      <c r="C7" s="214">
        <v>52850</v>
      </c>
    </row>
    <row r="8" spans="1:6" x14ac:dyDescent="0.25">
      <c r="A8" s="286" t="s">
        <v>722</v>
      </c>
      <c r="B8" s="214">
        <v>1050</v>
      </c>
      <c r="C8" s="214">
        <v>2005</v>
      </c>
    </row>
    <row r="9" spans="1:6" x14ac:dyDescent="0.25">
      <c r="A9" s="286" t="s">
        <v>723</v>
      </c>
      <c r="B9" s="214">
        <v>28135</v>
      </c>
      <c r="C9" s="214">
        <v>25183</v>
      </c>
    </row>
    <row r="10" spans="1:6" ht="30" x14ac:dyDescent="0.25">
      <c r="A10" s="293" t="s">
        <v>724</v>
      </c>
      <c r="B10" s="214">
        <v>39656</v>
      </c>
      <c r="C10" s="214">
        <v>5169</v>
      </c>
    </row>
    <row r="11" spans="1:6" x14ac:dyDescent="0.25">
      <c r="A11" s="286" t="s">
        <v>887</v>
      </c>
      <c r="B11" s="214">
        <v>11439</v>
      </c>
      <c r="C11" s="214">
        <v>17175</v>
      </c>
    </row>
    <row r="12" spans="1:6" x14ac:dyDescent="0.25">
      <c r="A12" s="294" t="s">
        <v>16</v>
      </c>
      <c r="B12" s="1">
        <f>SUM(B4:B11)</f>
        <v>319042</v>
      </c>
      <c r="C12" s="1">
        <f>SUM(C4:C11)</f>
        <v>296329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115375</v>
      </c>
      <c r="C19" s="71">
        <v>128128</v>
      </c>
    </row>
    <row r="20" spans="1:3" x14ac:dyDescent="0.25">
      <c r="A20" s="286" t="s">
        <v>719</v>
      </c>
      <c r="B20" s="214">
        <v>13527</v>
      </c>
      <c r="C20" s="214">
        <v>16042</v>
      </c>
    </row>
    <row r="21" spans="1:3" x14ac:dyDescent="0.25">
      <c r="A21" s="286" t="s">
        <v>720</v>
      </c>
      <c r="B21" s="214">
        <v>45993</v>
      </c>
      <c r="C21" s="214">
        <v>48845</v>
      </c>
    </row>
    <row r="22" spans="1:3" x14ac:dyDescent="0.25">
      <c r="A22" s="286" t="s">
        <v>721</v>
      </c>
      <c r="B22" s="214">
        <v>74653</v>
      </c>
      <c r="C22" s="214">
        <v>53375</v>
      </c>
    </row>
    <row r="23" spans="1:3" x14ac:dyDescent="0.25">
      <c r="A23" s="286" t="s">
        <v>722</v>
      </c>
      <c r="B23" s="214">
        <v>611</v>
      </c>
      <c r="C23" s="214">
        <v>1005</v>
      </c>
    </row>
    <row r="24" spans="1:3" x14ac:dyDescent="0.25">
      <c r="A24" s="286" t="s">
        <v>723</v>
      </c>
      <c r="B24" s="214">
        <v>24642</v>
      </c>
      <c r="C24" s="214">
        <v>21121</v>
      </c>
    </row>
    <row r="25" spans="1:3" ht="30" x14ac:dyDescent="0.25">
      <c r="A25" s="293" t="s">
        <v>724</v>
      </c>
      <c r="B25" s="214">
        <v>30164</v>
      </c>
      <c r="C25" s="214">
        <v>5071</v>
      </c>
    </row>
    <row r="26" spans="1:3" x14ac:dyDescent="0.25">
      <c r="A26" s="286" t="s">
        <v>887</v>
      </c>
      <c r="B26" s="214">
        <v>10585</v>
      </c>
      <c r="C26" s="214">
        <v>18041</v>
      </c>
    </row>
    <row r="27" spans="1:3" x14ac:dyDescent="0.25">
      <c r="A27" s="294" t="s">
        <v>16</v>
      </c>
      <c r="B27" s="1">
        <f>SUM(B19:B26)</f>
        <v>315550</v>
      </c>
      <c r="C27" s="1">
        <f>SUM(C19:C26)</f>
        <v>291628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74.8</v>
      </c>
      <c r="C4" s="1018">
        <v>71.81</v>
      </c>
      <c r="D4" s="1018">
        <v>77.88</v>
      </c>
      <c r="E4" s="1019">
        <v>154</v>
      </c>
      <c r="F4" s="1019">
        <v>120.4</v>
      </c>
      <c r="G4" s="1020">
        <v>41.7</v>
      </c>
      <c r="H4" s="1021">
        <v>40.1</v>
      </c>
      <c r="I4" s="1022">
        <v>43.2</v>
      </c>
      <c r="J4" s="1019">
        <v>12</v>
      </c>
    </row>
    <row r="5" spans="1:12" x14ac:dyDescent="0.25">
      <c r="A5" s="498">
        <v>2021</v>
      </c>
      <c r="B5" s="757">
        <v>73.38</v>
      </c>
      <c r="C5" s="758">
        <v>70.31</v>
      </c>
      <c r="D5" s="758">
        <v>76.69</v>
      </c>
      <c r="E5" s="1023">
        <v>153</v>
      </c>
      <c r="F5" s="1023">
        <v>120.1</v>
      </c>
      <c r="G5" s="1024">
        <v>41.8</v>
      </c>
      <c r="H5" s="1025">
        <v>40.200000000000003</v>
      </c>
      <c r="I5" s="1026">
        <v>43.3</v>
      </c>
      <c r="J5" s="1023">
        <v>16.2</v>
      </c>
    </row>
    <row r="6" spans="1:12" x14ac:dyDescent="0.25">
      <c r="A6" s="499">
        <v>2022</v>
      </c>
      <c r="B6" s="1011">
        <v>75.58</v>
      </c>
      <c r="C6" s="1012">
        <v>73.03</v>
      </c>
      <c r="D6" s="1012">
        <v>78.12</v>
      </c>
      <c r="E6" s="1013">
        <v>151</v>
      </c>
      <c r="F6" s="1013">
        <v>122.8</v>
      </c>
      <c r="G6" s="1014">
        <v>41.9</v>
      </c>
      <c r="H6" s="1015">
        <v>40.299999999999997</v>
      </c>
      <c r="I6" s="1016">
        <v>43.3</v>
      </c>
      <c r="J6" s="1013">
        <v>10.9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12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16.2</v>
      </c>
    </row>
    <row r="13" spans="1:12" x14ac:dyDescent="0.25">
      <c r="A13" s="633">
        <f t="shared" si="0"/>
        <v>2022</v>
      </c>
      <c r="B13" s="627">
        <f t="shared" si="1"/>
        <v>10.9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231721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223629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36.799999999999997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90673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24284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221022</v>
      </c>
      <c r="C5" s="70">
        <v>213897</v>
      </c>
      <c r="D5" s="55">
        <v>110934</v>
      </c>
      <c r="E5" s="110">
        <v>102962</v>
      </c>
      <c r="F5" s="55">
        <v>34.6</v>
      </c>
      <c r="G5" s="55">
        <v>37.200000000000003</v>
      </c>
      <c r="H5" s="110">
        <v>32.1</v>
      </c>
      <c r="I5" s="55"/>
      <c r="J5" s="70"/>
      <c r="K5" s="55"/>
      <c r="L5" s="55"/>
      <c r="M5" s="71">
        <v>48</v>
      </c>
      <c r="N5" s="71">
        <v>42</v>
      </c>
      <c r="O5" s="71">
        <v>54</v>
      </c>
    </row>
    <row r="6" spans="1:16" x14ac:dyDescent="0.25">
      <c r="A6" s="215">
        <v>2021</v>
      </c>
      <c r="B6" s="212">
        <v>228851</v>
      </c>
      <c r="C6" s="212">
        <v>219958</v>
      </c>
      <c r="D6" s="58">
        <v>113651</v>
      </c>
      <c r="E6" s="160">
        <v>106307</v>
      </c>
      <c r="F6" s="58">
        <v>35.6</v>
      </c>
      <c r="G6" s="58">
        <v>38.200000000000003</v>
      </c>
      <c r="H6" s="160">
        <v>33.299999999999997</v>
      </c>
      <c r="I6" s="58">
        <v>68500</v>
      </c>
      <c r="J6" s="212">
        <v>29994</v>
      </c>
      <c r="K6" s="58">
        <v>12698</v>
      </c>
      <c r="L6" s="58">
        <v>17296</v>
      </c>
      <c r="M6" s="214">
        <v>49</v>
      </c>
      <c r="N6" s="214">
        <v>43</v>
      </c>
      <c r="O6" s="214">
        <v>54</v>
      </c>
    </row>
    <row r="7" spans="1:16" x14ac:dyDescent="0.25">
      <c r="A7" s="229">
        <v>2022</v>
      </c>
      <c r="B7" s="167">
        <v>231721</v>
      </c>
      <c r="C7" s="167">
        <v>223629</v>
      </c>
      <c r="D7" s="94">
        <v>114652</v>
      </c>
      <c r="E7" s="169">
        <v>108976</v>
      </c>
      <c r="F7" s="94">
        <v>36.799999999999997</v>
      </c>
      <c r="G7" s="58">
        <v>39.299999999999997</v>
      </c>
      <c r="H7" s="160">
        <v>34.5</v>
      </c>
      <c r="I7" s="94">
        <v>79560</v>
      </c>
      <c r="J7" s="167">
        <v>27041</v>
      </c>
      <c r="K7" s="94">
        <v>11446</v>
      </c>
      <c r="L7" s="94">
        <v>15595</v>
      </c>
      <c r="M7" s="214">
        <v>45</v>
      </c>
      <c r="N7" s="214">
        <v>39</v>
      </c>
      <c r="O7" s="214">
        <v>49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90673</v>
      </c>
      <c r="J8" s="1072">
        <v>24284</v>
      </c>
      <c r="K8" s="1073">
        <v>10291</v>
      </c>
      <c r="L8" s="1073">
        <v>13993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68500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79560</v>
      </c>
      <c r="F14" s="514">
        <f>A5</f>
        <v>2020</v>
      </c>
      <c r="G14" s="310">
        <f>IF(ISBLANK(E5),"",E5)</f>
        <v>102962</v>
      </c>
      <c r="H14" s="310">
        <f>IF(ISBLANK(D5),"",D5)</f>
        <v>110934</v>
      </c>
      <c r="K14" s="514">
        <f>A6</f>
        <v>2021</v>
      </c>
      <c r="L14" s="310">
        <f>IF(ISBLANK(L6),"",L6)</f>
        <v>17296</v>
      </c>
      <c r="M14" s="310">
        <f>IF(ISBLANK(K6),"",K6)</f>
        <v>12698</v>
      </c>
    </row>
    <row r="15" spans="1:16" x14ac:dyDescent="0.25">
      <c r="A15" s="481">
        <f>A8</f>
        <v>2023</v>
      </c>
      <c r="B15" s="311">
        <f t="shared" si="0"/>
        <v>90673</v>
      </c>
      <c r="F15" s="486">
        <f t="shared" ref="F15:F16" si="1">A6</f>
        <v>2021</v>
      </c>
      <c r="G15" s="479">
        <f t="shared" ref="G15:G16" si="2">IF(ISBLANK(E6),"",E6)</f>
        <v>106307</v>
      </c>
      <c r="H15" s="479">
        <f t="shared" ref="H15:H16" si="3">IF(ISBLANK(D6),"",D6)</f>
        <v>113651</v>
      </c>
      <c r="K15" s="486">
        <f>A7</f>
        <v>2022</v>
      </c>
      <c r="L15" s="479">
        <f t="shared" ref="L15:L16" si="4">IF(ISBLANK(L7),"",L7)</f>
        <v>15595</v>
      </c>
      <c r="M15" s="479">
        <f t="shared" ref="M15:M16" si="5">IF(ISBLANK(K7),"",K7)</f>
        <v>11446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108976</v>
      </c>
      <c r="H16" s="311">
        <f t="shared" si="3"/>
        <v>114652</v>
      </c>
      <c r="K16" s="481">
        <f>A8</f>
        <v>2023</v>
      </c>
      <c r="L16" s="311">
        <f t="shared" si="4"/>
        <v>13993</v>
      </c>
      <c r="M16" s="311">
        <f t="shared" si="5"/>
        <v>10291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221022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228851</v>
      </c>
      <c r="C21" s="373"/>
      <c r="D21" s="197"/>
      <c r="F21" s="514">
        <f>A5</f>
        <v>2020</v>
      </c>
      <c r="G21" s="310">
        <f>IF(ISBLANK(E5),"",E5)</f>
        <v>102962</v>
      </c>
      <c r="H21" s="310">
        <f>IF(ISBLANK(D5),"",D5)</f>
        <v>110934</v>
      </c>
      <c r="K21" s="514">
        <f>A6</f>
        <v>2021</v>
      </c>
      <c r="L21" s="310">
        <f>IF(ISBLANK(L6),"",L6)</f>
        <v>17296</v>
      </c>
      <c r="M21" s="310">
        <f>IF(ISBLANK(K6),"",K6)</f>
        <v>12698</v>
      </c>
    </row>
    <row r="22" spans="1:15" x14ac:dyDescent="0.25">
      <c r="A22" s="481">
        <f t="shared" si="6"/>
        <v>2022</v>
      </c>
      <c r="B22" s="311">
        <f t="shared" si="7"/>
        <v>231721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106307</v>
      </c>
      <c r="H22" s="479">
        <f t="shared" ref="H22:H23" si="10">IF(ISBLANK(D6),"",D6)</f>
        <v>113651</v>
      </c>
      <c r="K22" s="486">
        <f>A7</f>
        <v>2022</v>
      </c>
      <c r="L22" s="479">
        <f>IF(ISBLANK(L7),"",L7)</f>
        <v>15595</v>
      </c>
      <c r="M22" s="479">
        <f>IF(ISBLANK(K7),"",K7)</f>
        <v>11446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108976</v>
      </c>
      <c r="H23" s="311">
        <f t="shared" si="10"/>
        <v>114652</v>
      </c>
      <c r="K23" s="481">
        <f>A8</f>
        <v>2023</v>
      </c>
      <c r="L23" s="311">
        <f>IF(ISBLANK(L8),"",L8)</f>
        <v>13993</v>
      </c>
      <c r="M23" s="311">
        <f>IF(ISBLANK(K8),"",K8)</f>
        <v>10291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221022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228851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231721</v>
      </c>
      <c r="C28" s="373"/>
      <c r="D28" s="197"/>
      <c r="F28" s="514">
        <f>A5</f>
        <v>2020</v>
      </c>
      <c r="G28" s="310">
        <f>IF(ISBLANK(H5),"",H5)</f>
        <v>32.1</v>
      </c>
      <c r="H28" s="310">
        <f>IF(ISBLANK(G5),"",G5)</f>
        <v>37.200000000000003</v>
      </c>
      <c r="K28" s="514">
        <f>A5</f>
        <v>2020</v>
      </c>
      <c r="L28" s="310">
        <f>IF(ISBLANK(O5),"",O5)</f>
        <v>54</v>
      </c>
      <c r="M28" s="310">
        <f>IF(ISBLANK(N5),"",N5)</f>
        <v>42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33.299999999999997</v>
      </c>
      <c r="H29" s="479">
        <f t="shared" ref="H29:H30" si="15">IF(ISBLANK(G6),"",G6)</f>
        <v>38.200000000000003</v>
      </c>
      <c r="K29" s="486">
        <f t="shared" ref="K29:K30" si="16">A6</f>
        <v>2021</v>
      </c>
      <c r="L29" s="479">
        <f t="shared" ref="L29:L30" si="17">IF(ISBLANK(O6),"",O6)</f>
        <v>54</v>
      </c>
      <c r="M29" s="479">
        <f t="shared" ref="M29:M30" si="18">IF(ISBLANK(N6),"",N6)</f>
        <v>43</v>
      </c>
    </row>
    <row r="30" spans="1:15" x14ac:dyDescent="0.25">
      <c r="F30" s="481">
        <f t="shared" si="13"/>
        <v>2022</v>
      </c>
      <c r="G30" s="311">
        <f t="shared" si="14"/>
        <v>34.5</v>
      </c>
      <c r="H30" s="311">
        <f t="shared" si="15"/>
        <v>39.299999999999997</v>
      </c>
      <c r="K30" s="481">
        <f t="shared" si="16"/>
        <v>2022</v>
      </c>
      <c r="L30" s="311">
        <f t="shared" si="17"/>
        <v>49</v>
      </c>
      <c r="M30" s="311">
        <f t="shared" si="18"/>
        <v>39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32.1</v>
      </c>
      <c r="H35" s="310">
        <f>IF(ISBLANK(G5),"",G5)</f>
        <v>37.200000000000003</v>
      </c>
      <c r="K35" s="514">
        <f>A5</f>
        <v>2020</v>
      </c>
      <c r="L35" s="310">
        <f>IF(ISBLANK(O5),"",O5)</f>
        <v>54</v>
      </c>
      <c r="M35" s="310">
        <f>IF(ISBLANK(N5),"",N5)</f>
        <v>42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33.299999999999997</v>
      </c>
      <c r="H36" s="479">
        <f t="shared" ref="H36:H37" si="21">IF(ISBLANK(G6),"",G6)</f>
        <v>38.200000000000003</v>
      </c>
      <c r="K36" s="486">
        <f t="shared" ref="K36:K37" si="22">A6</f>
        <v>2021</v>
      </c>
      <c r="L36" s="479">
        <f t="shared" ref="L36:L37" si="23">IF(ISBLANK(O6),"",O6)</f>
        <v>54</v>
      </c>
      <c r="M36" s="479">
        <f t="shared" ref="M36:M37" si="24">IF(ISBLANK(N6),"",N6)</f>
        <v>43</v>
      </c>
    </row>
    <row r="37" spans="6:15" x14ac:dyDescent="0.25">
      <c r="F37" s="481">
        <f t="shared" si="19"/>
        <v>2022</v>
      </c>
      <c r="G37" s="311">
        <f t="shared" si="20"/>
        <v>34.5</v>
      </c>
      <c r="H37" s="311">
        <f t="shared" si="21"/>
        <v>39.299999999999997</v>
      </c>
      <c r="K37" s="481">
        <f t="shared" si="22"/>
        <v>2022</v>
      </c>
      <c r="L37" s="311">
        <f t="shared" si="23"/>
        <v>49</v>
      </c>
      <c r="M37" s="311">
        <f t="shared" si="24"/>
        <v>39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17.8</v>
      </c>
      <c r="C6" s="35">
        <v>18.2</v>
      </c>
      <c r="D6" s="63">
        <v>17.399999999999999</v>
      </c>
      <c r="E6" s="35">
        <v>56.5</v>
      </c>
      <c r="F6" s="35">
        <v>51.9</v>
      </c>
      <c r="G6" s="35">
        <v>59.8</v>
      </c>
      <c r="H6" s="292">
        <v>25.8</v>
      </c>
      <c r="I6" s="35">
        <v>29.9</v>
      </c>
      <c r="J6" s="63">
        <v>22.8</v>
      </c>
      <c r="M6" s="127" t="s">
        <v>16</v>
      </c>
      <c r="N6" s="935">
        <f>IF(ISBLANK(B8),"",B8)</f>
        <v>17.5</v>
      </c>
      <c r="O6" s="935">
        <f>IF(ISBLANK(E8),"",E8)</f>
        <v>55.1</v>
      </c>
      <c r="P6" s="128">
        <f>IF(ISBLANK(H8),"",H8)</f>
        <v>27.4</v>
      </c>
    </row>
    <row r="7" spans="1:19" x14ac:dyDescent="0.25">
      <c r="A7" s="286">
        <v>2022</v>
      </c>
      <c r="B7" s="167">
        <v>17.600000000000001</v>
      </c>
      <c r="C7" s="94">
        <v>18</v>
      </c>
      <c r="D7" s="169">
        <v>17.399999999999999</v>
      </c>
      <c r="E7" s="94">
        <v>55.4</v>
      </c>
      <c r="F7" s="94">
        <v>51.4</v>
      </c>
      <c r="G7" s="94">
        <v>58.3</v>
      </c>
      <c r="H7" s="167">
        <v>27</v>
      </c>
      <c r="I7" s="94">
        <v>30.6</v>
      </c>
      <c r="J7" s="169">
        <v>24.3</v>
      </c>
    </row>
    <row r="8" spans="1:19" x14ac:dyDescent="0.25">
      <c r="A8" s="218">
        <v>2023</v>
      </c>
      <c r="B8" s="167">
        <v>17.5</v>
      </c>
      <c r="C8" s="94">
        <v>18.100000000000001</v>
      </c>
      <c r="D8" s="169">
        <v>17</v>
      </c>
      <c r="E8" s="94">
        <v>55.1</v>
      </c>
      <c r="F8" s="94">
        <v>50.9</v>
      </c>
      <c r="G8" s="94">
        <v>58.2</v>
      </c>
      <c r="H8" s="167">
        <v>27.4</v>
      </c>
      <c r="I8" s="94">
        <v>31</v>
      </c>
      <c r="J8" s="169">
        <v>24.8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</v>
      </c>
      <c r="O12" s="936">
        <f>IF(ISBLANK(G8),"",G8)</f>
        <v>58.2</v>
      </c>
      <c r="P12" s="938">
        <f>IF(ISBLANK(J8),"",J8)</f>
        <v>24.8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18.100000000000001</v>
      </c>
      <c r="O13" s="937">
        <f>IF(ISBLANK(F8),"",F8)</f>
        <v>50.9</v>
      </c>
      <c r="P13" s="939">
        <f>IF(ISBLANK(I8),"",I8)</f>
        <v>31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17.5</v>
      </c>
      <c r="O20" s="935">
        <f>IF(ISBLANK(E8),"",E8)</f>
        <v>55.1</v>
      </c>
      <c r="P20" s="940">
        <f>IF(ISBLANK(H8),"",H8)</f>
        <v>27.4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</v>
      </c>
      <c r="O24" s="936">
        <f>IF(ISBLANK(G8),"",G8)</f>
        <v>58.2</v>
      </c>
      <c r="P24" s="938">
        <f>IF(ISBLANK(J8),"",J8)</f>
        <v>24.8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18.100000000000001</v>
      </c>
      <c r="O25" s="937">
        <f>IF(ISBLANK(F8),"",F8)</f>
        <v>50.9</v>
      </c>
      <c r="P25" s="939">
        <f>IF(ISBLANK(I8),"",I8)</f>
        <v>31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49695248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81782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49438820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81360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217371751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357723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15287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1071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1020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34828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2227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5473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15786252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22.5</v>
      </c>
      <c r="E20" s="600">
        <v>18.600000000000001</v>
      </c>
      <c r="F20" s="600">
        <v>19.7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20.7</v>
      </c>
      <c r="E21" s="751">
        <v>16.399999999999999</v>
      </c>
      <c r="F21" s="751">
        <v>15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2.5</v>
      </c>
      <c r="E22" s="752">
        <v>1.3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19.7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64.099999999999994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19.7</v>
      </c>
      <c r="C30" s="204" t="s">
        <v>493</v>
      </c>
    </row>
    <row r="31" spans="1:11" x14ac:dyDescent="0.25">
      <c r="A31" s="698" t="s">
        <v>1430</v>
      </c>
      <c r="B31" s="734">
        <f>F21</f>
        <v>15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64.099999999999994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15186</v>
      </c>
      <c r="C4" s="71">
        <v>819</v>
      </c>
      <c r="D4" s="71">
        <v>1137</v>
      </c>
      <c r="G4" s="217">
        <f>A4</f>
        <v>2021</v>
      </c>
      <c r="H4" s="289">
        <f>IF(ISBLANK(C4),"",C4)</f>
        <v>819</v>
      </c>
      <c r="I4" s="289">
        <f>IF(ISBLANK(D4),"",D4)</f>
        <v>1137</v>
      </c>
    </row>
    <row r="5" spans="1:9" x14ac:dyDescent="0.25">
      <c r="A5" s="286">
        <v>2022</v>
      </c>
      <c r="B5" s="214">
        <v>15512</v>
      </c>
      <c r="C5" s="214">
        <v>1124</v>
      </c>
      <c r="D5" s="214">
        <v>1246</v>
      </c>
      <c r="G5" s="286">
        <f t="shared" ref="G5:G6" si="0">A5</f>
        <v>2022</v>
      </c>
      <c r="H5" s="290">
        <f t="shared" ref="H5:H6" si="1">IF(ISBLANK(C5),"",C5)</f>
        <v>1124</v>
      </c>
      <c r="I5" s="290">
        <f t="shared" ref="I5:I6" si="2">IF(ISBLANK(D5),"",D5)</f>
        <v>1246</v>
      </c>
    </row>
    <row r="6" spans="1:9" x14ac:dyDescent="0.25">
      <c r="A6" s="218">
        <v>2023</v>
      </c>
      <c r="B6" s="168">
        <v>15287</v>
      </c>
      <c r="C6" s="168">
        <v>1071</v>
      </c>
      <c r="D6" s="168">
        <v>1020</v>
      </c>
      <c r="G6" s="219">
        <f t="shared" si="0"/>
        <v>2023</v>
      </c>
      <c r="H6" s="291">
        <f t="shared" si="1"/>
        <v>1071</v>
      </c>
      <c r="I6" s="291">
        <f t="shared" si="2"/>
        <v>1020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819</v>
      </c>
      <c r="I12" s="289">
        <f>IF(ISBLANK(D4),"",D4)</f>
        <v>1137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1124</v>
      </c>
      <c r="I13" s="290">
        <f t="shared" si="4"/>
        <v>1246</v>
      </c>
    </row>
    <row r="14" spans="1:9" x14ac:dyDescent="0.25">
      <c r="G14" s="219">
        <f t="shared" si="3"/>
        <v>2023</v>
      </c>
      <c r="H14" s="291">
        <f t="shared" ref="H14:I14" si="5">IF(ISBLANK(C6),"",C6)</f>
        <v>1071</v>
      </c>
      <c r="I14" s="291">
        <f t="shared" si="5"/>
        <v>1020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28721</v>
      </c>
      <c r="C23" s="71">
        <v>2212</v>
      </c>
      <c r="D23" s="71">
        <v>3314</v>
      </c>
      <c r="G23" s="217">
        <f>A23</f>
        <v>2021</v>
      </c>
      <c r="H23" s="289">
        <f>IF(ISBLANK(C23),"",C23)</f>
        <v>2212</v>
      </c>
      <c r="I23" s="289">
        <f>IF(ISBLANK(D23),"",D23)</f>
        <v>3314</v>
      </c>
    </row>
    <row r="24" spans="1:13" x14ac:dyDescent="0.25">
      <c r="A24" s="286">
        <v>2022</v>
      </c>
      <c r="B24" s="214">
        <v>31007</v>
      </c>
      <c r="C24" s="214">
        <v>2288</v>
      </c>
      <c r="D24" s="214">
        <v>4557</v>
      </c>
      <c r="G24" s="286">
        <f t="shared" ref="G24:G25" si="6">A24</f>
        <v>2022</v>
      </c>
      <c r="H24" s="290">
        <f t="shared" ref="H24:H25" si="7">IF(ISBLANK(C24),"",C24)</f>
        <v>2288</v>
      </c>
      <c r="I24" s="290">
        <f t="shared" ref="I24:I25" si="8">IF(ISBLANK(D24),"",D24)</f>
        <v>4557</v>
      </c>
    </row>
    <row r="25" spans="1:13" x14ac:dyDescent="0.25">
      <c r="A25" s="218">
        <v>2023</v>
      </c>
      <c r="B25" s="168">
        <v>34828</v>
      </c>
      <c r="C25" s="168">
        <v>2227</v>
      </c>
      <c r="D25" s="168">
        <v>5473</v>
      </c>
      <c r="G25" s="219">
        <f t="shared" si="6"/>
        <v>2023</v>
      </c>
      <c r="H25" s="291">
        <f t="shared" si="7"/>
        <v>2227</v>
      </c>
      <c r="I25" s="291">
        <f t="shared" si="8"/>
        <v>5473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2212</v>
      </c>
      <c r="I31" s="289">
        <f>IF(ISBLANK(D23),"",D23)</f>
        <v>3314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2288</v>
      </c>
      <c r="I32" s="290">
        <f t="shared" si="10"/>
        <v>4557</v>
      </c>
    </row>
    <row r="33" spans="7:9" x14ac:dyDescent="0.25">
      <c r="G33" s="219">
        <f t="shared" si="9"/>
        <v>2023</v>
      </c>
      <c r="H33" s="291">
        <f t="shared" ref="H33:I33" si="11">IF(ISBLANK(C25),"",C25)</f>
        <v>2227</v>
      </c>
      <c r="I33" s="291">
        <f t="shared" si="11"/>
        <v>5473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29045498</v>
      </c>
      <c r="C4" s="1077">
        <v>46952</v>
      </c>
      <c r="D4" s="110">
        <v>26674544</v>
      </c>
      <c r="E4" s="70">
        <v>43119</v>
      </c>
      <c r="F4" s="1076">
        <v>3184235</v>
      </c>
      <c r="G4" s="70">
        <v>5147</v>
      </c>
      <c r="H4" s="1078">
        <v>128964845</v>
      </c>
      <c r="I4" s="1077">
        <v>208470</v>
      </c>
    </row>
    <row r="5" spans="1:9" x14ac:dyDescent="0.25">
      <c r="A5" s="587">
        <v>2021</v>
      </c>
      <c r="B5" s="1079">
        <v>33669088</v>
      </c>
      <c r="C5" s="1080">
        <v>54553</v>
      </c>
      <c r="D5" s="160">
        <v>29713722</v>
      </c>
      <c r="E5" s="212">
        <v>48145</v>
      </c>
      <c r="F5" s="1079">
        <v>2424139</v>
      </c>
      <c r="G5" s="212">
        <v>3928</v>
      </c>
      <c r="H5" s="1081">
        <v>180736681</v>
      </c>
      <c r="I5" s="1080">
        <v>292844</v>
      </c>
    </row>
    <row r="6" spans="1:9" x14ac:dyDescent="0.25">
      <c r="A6" s="588">
        <v>2022</v>
      </c>
      <c r="B6" s="1082">
        <v>42838857</v>
      </c>
      <c r="C6" s="1083">
        <v>70499</v>
      </c>
      <c r="D6" s="169">
        <v>32701370</v>
      </c>
      <c r="E6" s="167">
        <v>53816</v>
      </c>
      <c r="F6" s="1082">
        <v>2578442</v>
      </c>
      <c r="G6" s="167">
        <v>4243</v>
      </c>
      <c r="H6" s="1084">
        <v>217371751</v>
      </c>
      <c r="I6" s="1083">
        <v>357723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9127291</v>
      </c>
      <c r="C4" s="1076">
        <v>35156358</v>
      </c>
      <c r="D4" s="1077">
        <v>56830</v>
      </c>
      <c r="E4" s="1076">
        <v>36497315</v>
      </c>
      <c r="F4" s="1077">
        <v>58998</v>
      </c>
    </row>
    <row r="5" spans="1:6" x14ac:dyDescent="0.25">
      <c r="A5" s="480">
        <v>2021</v>
      </c>
      <c r="B5" s="1081">
        <v>10218700</v>
      </c>
      <c r="C5" s="1079">
        <v>41458758</v>
      </c>
      <c r="D5" s="1080">
        <v>67175</v>
      </c>
      <c r="E5" s="1079">
        <v>40936662</v>
      </c>
      <c r="F5" s="1080">
        <v>66329</v>
      </c>
    </row>
    <row r="6" spans="1:6" ht="15.75" thickBot="1" x14ac:dyDescent="0.3">
      <c r="A6" s="960">
        <v>2022</v>
      </c>
      <c r="B6" s="1085">
        <v>15786252</v>
      </c>
      <c r="C6" s="1086">
        <v>49695248</v>
      </c>
      <c r="D6" s="1087">
        <v>81782</v>
      </c>
      <c r="E6" s="1086">
        <v>49438820</v>
      </c>
      <c r="F6" s="1087">
        <v>81360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South Bačka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4026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607654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151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-3.5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75.58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41.9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122.8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2.4300000000000002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548320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618454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21964</v>
      </c>
      <c r="C63" s="548">
        <f>IF(ISBLANK('DEM2'!C7),"-",'DEM2'!C7)</f>
        <v>23273</v>
      </c>
      <c r="D63" s="548"/>
      <c r="E63" s="548">
        <f>IF(ISBLANK('DEM2'!D8),"-",'DEM2'!D8)</f>
        <v>21865</v>
      </c>
      <c r="F63" s="548">
        <f>IF(ISBLANK('DEM2'!C8),"-",'DEM2'!C8)</f>
        <v>23199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24756</v>
      </c>
      <c r="C64" s="317">
        <f>IF(ISBLANK('DEM2'!F7),"-",'DEM2'!F7)</f>
        <v>26428</v>
      </c>
      <c r="D64" s="789"/>
      <c r="E64" s="317">
        <f>IF(ISBLANK('DEM2'!G8),"-",'DEM2'!G8)</f>
        <v>24190</v>
      </c>
      <c r="F64" s="317">
        <f>IF(ISBLANK('DEM2'!F8),"-",'DEM2'!F8)</f>
        <v>25713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12403</v>
      </c>
      <c r="C65" s="345">
        <f>IF(ISBLANK('DEM2'!I7),"-",'DEM2'!I7)</f>
        <v>12941</v>
      </c>
      <c r="D65" s="393"/>
      <c r="E65" s="345">
        <f>IF(ISBLANK('DEM2'!J8),"-",'DEM2'!J8)</f>
        <v>12304</v>
      </c>
      <c r="F65" s="345">
        <f>IF(ISBLANK('DEM2'!I8),"-",'DEM2'!I8)</f>
        <v>12658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56001</v>
      </c>
      <c r="C66" s="348">
        <f>IF(ISBLANK('DEM2'!L7),"-",'DEM2'!L7)</f>
        <v>59405</v>
      </c>
      <c r="D66" s="394"/>
      <c r="E66" s="348">
        <f>IF(ISBLANK('DEM2'!M8),"-",'DEM2'!M8)</f>
        <v>55050</v>
      </c>
      <c r="F66" s="348">
        <f>IF(ISBLANK('DEM2'!L8),"-",'DEM2'!L8)</f>
        <v>58266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50328</v>
      </c>
      <c r="C67" s="345">
        <f>IF(ISBLANK('DEM2'!O7),"-",'DEM2'!O7)</f>
        <v>51957</v>
      </c>
      <c r="D67" s="393"/>
      <c r="E67" s="345">
        <f>IF(ISBLANK('DEM2'!P8),"-",'DEM2'!P8)</f>
        <v>52367</v>
      </c>
      <c r="F67" s="345">
        <f>IF(ISBLANK('DEM2'!O8),"-",'DEM2'!O8)</f>
        <v>52869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205191</v>
      </c>
      <c r="C68" s="317">
        <f>IF(ISBLANK('DEM2'!R7),"-",'DEM2'!R7)</f>
        <v>200946</v>
      </c>
      <c r="D68" s="395"/>
      <c r="E68" s="317">
        <f>IF(ISBLANK('DEM2'!S8),"-",'DEM2'!S8)</f>
        <v>201020</v>
      </c>
      <c r="F68" s="317">
        <f>IF(ISBLANK('DEM2'!R8),"-",'DEM2'!R8)</f>
        <v>194757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319668</v>
      </c>
      <c r="C69" s="463">
        <f>IF(ISBLANK('DEM2'!U7),"-",'DEM2'!U7)</f>
        <v>297509</v>
      </c>
      <c r="D69" s="799"/>
      <c r="E69" s="463">
        <f>IF(ISBLANK('DEM2'!V8),"-",'DEM2'!V8)</f>
        <v>315803</v>
      </c>
      <c r="F69" s="463">
        <f>IF(ISBLANK('DEM2'!U8),"-",'DEM2'!U8)</f>
        <v>291851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4.7</v>
      </c>
      <c r="G115" s="800">
        <f>IF(ISBLANK('DEM2'!E23),"-",'DEM2'!E23)</f>
        <v>10.5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4.7</v>
      </c>
      <c r="G116" s="407">
        <f>IF(ISBLANK('DEM2'!E24),"-",'DEM2'!E24)</f>
        <v>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4.0999999999999996</v>
      </c>
      <c r="G117" s="801">
        <f>IF(ISBLANK('DEM2'!E25),"-",'DEM2'!E25)</f>
        <v>7.6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231721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223629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36.799999999999997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90673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24284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21.2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6.9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217371751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357723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32701370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10027375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53816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42838857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70499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2578442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4243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49695248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81782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49438820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81360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15287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34828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15786252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31867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29238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21912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158140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30997</v>
      </c>
      <c r="C300" s="808">
        <f>IF(ISBLANK(POLJ3!C4),"-",POLJ3!C4)</f>
        <v>5983</v>
      </c>
      <c r="D300" s="1160">
        <f>IF(ISBLANK(POLJ3!D4),"-",POLJ3!D4)</f>
        <v>25014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25841</v>
      </c>
      <c r="C301" s="789">
        <f>IF(ISBLANK(POLJ3!C5),"-",POLJ3!C5)</f>
        <v>15615</v>
      </c>
      <c r="D301" s="1161">
        <f>IF(ISBLANK(POLJ3!D5),"-",POLJ3!D5)</f>
        <v>10226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265</v>
      </c>
      <c r="C302" s="790">
        <f>IF(ISBLANK(POLJ3!C6),"-",POLJ3!C6)</f>
        <v>25</v>
      </c>
      <c r="D302" s="1162">
        <f>IF(ISBLANK(POLJ3!D6),"-",POLJ3!D6)</f>
        <v>240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5690</v>
      </c>
      <c r="C303" s="791">
        <f>IF(ISBLANK(POLJ3!C7),"-",POLJ3!C7)</f>
        <v>1528</v>
      </c>
      <c r="D303" s="1163">
        <f>IF(ISBLANK(POLJ3!D7),"-",POLJ3!D7)</f>
        <v>4162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31867</v>
      </c>
      <c r="C304" s="807">
        <f>IF(ISBLANK(POLJ3!C8),"-",POLJ3!C8)</f>
        <v>5638</v>
      </c>
      <c r="D304" s="1164">
        <f>IF(ISBLANK(POLJ3!D8),"-",POLJ3!D8)</f>
        <v>26229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952.59</v>
      </c>
      <c r="C310" s="1165"/>
      <c r="D310" s="3"/>
      <c r="E310" s="5"/>
      <c r="F310" s="5"/>
      <c r="G310" s="815" t="s">
        <v>854</v>
      </c>
      <c r="H310" s="816">
        <f>IF(ISBLANK(POLJ2!H3),"-",POLJ2!H3)</f>
        <v>47537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274011.82</v>
      </c>
      <c r="C311" s="1154"/>
      <c r="D311" s="3"/>
      <c r="E311" s="5"/>
      <c r="F311" s="5"/>
      <c r="G311" s="810" t="s">
        <v>855</v>
      </c>
      <c r="H311" s="248">
        <f>IF(ISBLANK(POLJ2!H4),"-",POLJ2!H4)</f>
        <v>332512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2636.08</v>
      </c>
      <c r="C312" s="1154"/>
      <c r="D312" s="3"/>
      <c r="E312" s="5"/>
      <c r="F312" s="5"/>
      <c r="G312" s="810" t="s">
        <v>856</v>
      </c>
      <c r="H312" s="248">
        <f>IF(ISBLANK(POLJ2!H5),"-",POLJ2!H5)</f>
        <v>52632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1075.8599999999999</v>
      </c>
      <c r="C313" s="1154"/>
      <c r="D313" s="3"/>
      <c r="E313" s="5"/>
      <c r="F313" s="5"/>
      <c r="G313" s="812" t="s">
        <v>857</v>
      </c>
      <c r="H313" s="249">
        <f>IF(ISBLANK(POLJ2!H6),"-",POLJ2!H6)</f>
        <v>3004507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164.26</v>
      </c>
      <c r="C314" s="1154"/>
      <c r="D314" s="3"/>
      <c r="E314" s="5"/>
      <c r="F314" s="5"/>
      <c r="G314" s="814" t="s">
        <v>847</v>
      </c>
      <c r="H314" s="817">
        <f>IF(ISBLANK(POLJ2!H7),"-",POLJ2!H7)</f>
        <v>3437188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7952.5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286793.11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53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214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7723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47.7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26917</v>
      </c>
      <c r="I364" s="808">
        <f>IF(ISBLANK(OBRAZ2!I6),"-",OBRAZ2!I6)</f>
        <v>21114</v>
      </c>
      <c r="J364" s="808">
        <f>IF(ISBLANK(OBRAZ2!J6),"-",OBRAZ2!J6)</f>
        <v>5803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13506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2235</v>
      </c>
      <c r="I365" s="416">
        <f>IF(ISBLANK(OBRAZ2!I7),"-",OBRAZ2!I7)</f>
        <v>1777</v>
      </c>
      <c r="J365" s="416">
        <f>IF(ISBLANK(OBRAZ2!J7),"-",OBRAZ2!J7)</f>
        <v>458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84.4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389</v>
      </c>
      <c r="I366" s="807">
        <f>IF(ISBLANK(OBRAZ2!I8),"-",OBRAZ2!I8)</f>
        <v>348</v>
      </c>
      <c r="J366" s="807">
        <f>IF(ISBLANK(OBRAZ2!J8),"-",OBRAZ2!J8)</f>
        <v>41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6431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3.8921927416895397</v>
      </c>
      <c r="I375" s="850">
        <f>IF(ISBLANK(OBRAZ2!C12),"-",OBRAZ2!C21)</f>
        <v>2.4742727644239699</v>
      </c>
      <c r="J375" s="850">
        <f>IF(ISBLANK(OBRAZ2!D12),"-",OBRAZ2!D21)</f>
        <v>2.5849602313810558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7.2430619091186338E-2</v>
      </c>
      <c r="I376" s="851">
        <f>IF(ISBLANK(OBRAZ2!C13),"-",OBRAZ2!C22)</f>
        <v>0</v>
      </c>
      <c r="J376" s="851">
        <f>IF(ISBLANK(OBRAZ2!D13),"-",OBRAZ2!D22)</f>
        <v>1.4461315979754159E-2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71.854986276303762</v>
      </c>
      <c r="I377" s="851">
        <f>IF(ISBLANK(OBRAZ2!C14),"-",OBRAZ2!C23)</f>
        <v>72.753278597169086</v>
      </c>
      <c r="J377" s="851">
        <f>IF(ISBLANK(OBRAZ2!D14),"-",OBRAZ2!D23)</f>
        <v>74.150397686189436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7.4527294906983848</v>
      </c>
      <c r="I379" s="851">
        <f>IF(ISBLANK(OBRAZ2!C16),"-",OBRAZ2!C25)</f>
        <v>6.7020841847159787</v>
      </c>
      <c r="J379" s="851">
        <f>IF(ISBLANK(OBRAZ2!D16),"-",OBRAZ2!D25)</f>
        <v>5.2964569775849606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16.72766087221714</v>
      </c>
      <c r="I380" s="852">
        <f>IF(ISBLANK(OBRAZ2!C17),"-",OBRAZ2!C26)</f>
        <v>18.070364453690978</v>
      </c>
      <c r="J380" s="852">
        <f>IF(ISBLANK(OBRAZ2!D17),"-",OBRAZ2!D26)</f>
        <v>17.953723788864785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92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27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23515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23474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1610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1111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5872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96.7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374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240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47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21473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90.3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6064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91.7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182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6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433899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13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280249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792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186522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2012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54.3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56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9.1999999999999993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91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79.900000000000006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47297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130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364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4674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338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459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4.0999999999999996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36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897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0.8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11063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9639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5545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1578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3053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762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1872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1152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15.4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37.6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79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1896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327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1201.3050000000001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8.3000000000000007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41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6999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221105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1843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159438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31176.3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100308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145384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210297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427833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6.9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21.2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31867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21912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29238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952.59</v>
      </c>
      <c r="G3" s="217" t="s">
        <v>765</v>
      </c>
      <c r="H3" s="71">
        <v>47537</v>
      </c>
    </row>
    <row r="4" spans="1:9" x14ac:dyDescent="0.25">
      <c r="A4" s="286" t="s">
        <v>760</v>
      </c>
      <c r="B4" s="214">
        <v>274011.82</v>
      </c>
      <c r="G4" s="286" t="s">
        <v>766</v>
      </c>
      <c r="H4" s="214">
        <v>332512</v>
      </c>
    </row>
    <row r="5" spans="1:9" x14ac:dyDescent="0.25">
      <c r="A5" s="286" t="s">
        <v>761</v>
      </c>
      <c r="B5" s="214">
        <v>2636.08</v>
      </c>
      <c r="G5" s="286" t="s">
        <v>767</v>
      </c>
      <c r="H5" s="214">
        <v>52632</v>
      </c>
    </row>
    <row r="6" spans="1:9" x14ac:dyDescent="0.25">
      <c r="A6" s="286" t="s">
        <v>762</v>
      </c>
      <c r="B6" s="214">
        <v>1075.8599999999999</v>
      </c>
      <c r="G6" s="286" t="s">
        <v>768</v>
      </c>
      <c r="H6" s="214">
        <v>3004507</v>
      </c>
    </row>
    <row r="7" spans="1:9" x14ac:dyDescent="0.25">
      <c r="A7" s="286" t="s">
        <v>763</v>
      </c>
      <c r="B7" s="214">
        <v>164.26</v>
      </c>
      <c r="G7" s="1" t="s">
        <v>24</v>
      </c>
      <c r="H7" s="288">
        <v>3437188</v>
      </c>
    </row>
    <row r="8" spans="1:9" x14ac:dyDescent="0.25">
      <c r="A8" s="287" t="s">
        <v>764</v>
      </c>
      <c r="B8" s="73">
        <v>7952.5</v>
      </c>
    </row>
    <row r="9" spans="1:9" x14ac:dyDescent="0.25">
      <c r="A9" s="1" t="s">
        <v>24</v>
      </c>
      <c r="B9" s="288">
        <v>286793.11</v>
      </c>
      <c r="I9" s="41" t="s">
        <v>876</v>
      </c>
    </row>
    <row r="10" spans="1:9" x14ac:dyDescent="0.25">
      <c r="G10" s="29" t="s">
        <v>775</v>
      </c>
      <c r="H10" s="58">
        <v>158140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30997</v>
      </c>
      <c r="C4" s="55">
        <v>5983</v>
      </c>
      <c r="D4" s="110">
        <v>25014</v>
      </c>
    </row>
    <row r="5" spans="1:4" ht="30" customHeight="1" x14ac:dyDescent="0.25">
      <c r="A5" s="274" t="s">
        <v>884</v>
      </c>
      <c r="B5" s="212">
        <v>25841</v>
      </c>
      <c r="C5" s="58">
        <v>15615</v>
      </c>
      <c r="D5" s="160">
        <v>10226</v>
      </c>
    </row>
    <row r="6" spans="1:4" x14ac:dyDescent="0.25">
      <c r="A6" s="274" t="s">
        <v>772</v>
      </c>
      <c r="B6" s="212">
        <v>265</v>
      </c>
      <c r="C6" s="58">
        <v>25</v>
      </c>
      <c r="D6" s="160">
        <v>240</v>
      </c>
    </row>
    <row r="7" spans="1:4" ht="30" x14ac:dyDescent="0.25">
      <c r="A7" s="274" t="s">
        <v>773</v>
      </c>
      <c r="B7" s="212">
        <v>5690</v>
      </c>
      <c r="C7" s="58">
        <v>1528</v>
      </c>
      <c r="D7" s="160">
        <v>4162</v>
      </c>
    </row>
    <row r="8" spans="1:4" x14ac:dyDescent="0.25">
      <c r="A8" s="201" t="s">
        <v>774</v>
      </c>
      <c r="B8" s="72">
        <v>31867</v>
      </c>
      <c r="C8" s="61">
        <v>5638</v>
      </c>
      <c r="D8" s="111">
        <v>26229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9.433962264150944</v>
      </c>
      <c r="C14" s="276">
        <f>D6/B6*100</f>
        <v>90.566037735849065</v>
      </c>
    </row>
    <row r="15" spans="1:4" ht="60" x14ac:dyDescent="0.25">
      <c r="A15" s="277" t="s">
        <v>885</v>
      </c>
      <c r="B15" s="282">
        <f>C5/B5*100</f>
        <v>60.427228048450132</v>
      </c>
      <c r="C15" s="278">
        <f>D5/B5*100</f>
        <v>39.572771951549861</v>
      </c>
    </row>
    <row r="16" spans="1:4" ht="30" x14ac:dyDescent="0.25">
      <c r="A16" s="279" t="s">
        <v>821</v>
      </c>
      <c r="B16" s="283">
        <f>C4/B4*100</f>
        <v>19.301867922702197</v>
      </c>
      <c r="C16" s="280">
        <f>D4/B4*100</f>
        <v>80.698132077297799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9.433962264150944</v>
      </c>
      <c r="C21" s="276">
        <f>C14</f>
        <v>90.566037735849065</v>
      </c>
    </row>
    <row r="22" spans="1:3" ht="60" x14ac:dyDescent="0.25">
      <c r="A22" s="277" t="s">
        <v>823</v>
      </c>
      <c r="B22" s="282">
        <f t="shared" ref="B22:C23" si="0">B15</f>
        <v>60.427228048450132</v>
      </c>
      <c r="C22" s="278">
        <f t="shared" si="0"/>
        <v>39.572771951549861</v>
      </c>
    </row>
    <row r="23" spans="1:3" ht="30" x14ac:dyDescent="0.25">
      <c r="A23" s="279" t="s">
        <v>858</v>
      </c>
      <c r="B23" s="285">
        <f t="shared" si="0"/>
        <v>19.301867922702197</v>
      </c>
      <c r="C23" s="284">
        <f t="shared" si="0"/>
        <v>80.698132077297799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214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7723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47.7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13506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84.4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6431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26492</v>
      </c>
      <c r="C6" s="973">
        <v>21084</v>
      </c>
      <c r="D6" s="945">
        <v>5408</v>
      </c>
      <c r="E6" s="973">
        <v>26232</v>
      </c>
      <c r="F6" s="973">
        <v>20792</v>
      </c>
      <c r="G6" s="945">
        <v>5440</v>
      </c>
      <c r="H6" s="599">
        <v>26917</v>
      </c>
      <c r="I6" s="616">
        <v>21114</v>
      </c>
      <c r="J6" s="945">
        <v>5803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2201</v>
      </c>
      <c r="C7" s="975">
        <v>1833</v>
      </c>
      <c r="D7" s="976">
        <v>368</v>
      </c>
      <c r="E7" s="975">
        <v>2275</v>
      </c>
      <c r="F7" s="975">
        <v>1890</v>
      </c>
      <c r="G7" s="976">
        <v>385</v>
      </c>
      <c r="H7" s="753">
        <v>2235</v>
      </c>
      <c r="I7" s="690">
        <v>1777</v>
      </c>
      <c r="J7" s="976">
        <v>458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110</v>
      </c>
      <c r="C8" s="978">
        <v>86</v>
      </c>
      <c r="D8" s="979">
        <v>24</v>
      </c>
      <c r="E8" s="978">
        <v>287</v>
      </c>
      <c r="F8" s="978">
        <v>266</v>
      </c>
      <c r="G8" s="979">
        <v>21</v>
      </c>
      <c r="H8" s="754">
        <v>389</v>
      </c>
      <c r="I8" s="691">
        <v>348</v>
      </c>
      <c r="J8" s="979">
        <v>41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1021</v>
      </c>
      <c r="C12" s="600">
        <v>666</v>
      </c>
      <c r="D12" s="600">
        <v>715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19</v>
      </c>
      <c r="C13" s="751">
        <v>0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18849</v>
      </c>
      <c r="C14" s="751">
        <v>19583</v>
      </c>
      <c r="D14" s="751">
        <v>20510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1955</v>
      </c>
      <c r="C16" s="1029">
        <v>1804</v>
      </c>
      <c r="D16" s="751">
        <v>1465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4388</v>
      </c>
      <c r="C17" s="752">
        <v>4864</v>
      </c>
      <c r="D17" s="752">
        <v>4966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3.8921927416895397</v>
      </c>
      <c r="C21" s="289">
        <f>C12/SUM(C12:C17)*100</f>
        <v>2.4742727644239699</v>
      </c>
      <c r="D21" s="289">
        <f>D12/SUM(D12:D17)*100</f>
        <v>2.5849602313810558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7.2430619091186338E-2</v>
      </c>
      <c r="C22" s="290">
        <f>C13/SUM(C12:C17)*100</f>
        <v>0</v>
      </c>
      <c r="D22" s="290">
        <f>D13/SUM(D12:D17)*100</f>
        <v>1.4461315979754159E-2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71.854986276303762</v>
      </c>
      <c r="C23" s="290">
        <f>C14/SUM(C12:C17)*100</f>
        <v>72.753278597169086</v>
      </c>
      <c r="D23" s="290">
        <f>D14/SUM(D12:D17)*100</f>
        <v>74.150397686189436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7.4527294906983848</v>
      </c>
      <c r="C25" s="290">
        <f>C16/SUM(C12:C17)*100</f>
        <v>6.7020841847159787</v>
      </c>
      <c r="D25" s="290">
        <f>D16/SUM(D12:D17)*100</f>
        <v>5.2964569775849606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16.72766087221714</v>
      </c>
      <c r="C26" s="291">
        <f>C17/SUM(C12:C17)*100</f>
        <v>18.070364453690978</v>
      </c>
      <c r="D26" s="291">
        <f>D17/SUM(D12:D17)*100</f>
        <v>17.953723788864785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21.6</v>
      </c>
      <c r="C7" s="600">
        <v>21.6</v>
      </c>
      <c r="D7" s="600">
        <v>68.7</v>
      </c>
    </row>
    <row r="8" spans="1:6" x14ac:dyDescent="0.25">
      <c r="A8" s="695" t="s">
        <v>944</v>
      </c>
      <c r="B8" s="751">
        <v>52.4</v>
      </c>
      <c r="C8" s="751">
        <v>51.1</v>
      </c>
      <c r="D8" s="751">
        <v>4.3</v>
      </c>
    </row>
    <row r="9" spans="1:6" x14ac:dyDescent="0.25">
      <c r="A9" s="696" t="s">
        <v>224</v>
      </c>
      <c r="B9" s="752">
        <v>26.1</v>
      </c>
      <c r="C9" s="752">
        <v>27.3</v>
      </c>
      <c r="D9" s="752">
        <v>26.9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21.6</v>
      </c>
      <c r="C13" s="697">
        <f t="shared" ref="C13:D13" si="1">IF(ISBLANK(C7),"",C7)</f>
        <v>21.6</v>
      </c>
      <c r="D13" s="697">
        <f t="shared" si="1"/>
        <v>68.7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52.4</v>
      </c>
      <c r="C14" s="698">
        <f t="shared" si="2"/>
        <v>51.1</v>
      </c>
      <c r="D14" s="698">
        <f t="shared" si="2"/>
        <v>4.3</v>
      </c>
    </row>
    <row r="15" spans="1:6" x14ac:dyDescent="0.25">
      <c r="A15" s="702" t="s">
        <v>1630</v>
      </c>
      <c r="B15" s="699">
        <f t="shared" si="2"/>
        <v>26.1</v>
      </c>
      <c r="C15" s="699">
        <f t="shared" si="2"/>
        <v>27.3</v>
      </c>
      <c r="D15" s="699">
        <f t="shared" si="2"/>
        <v>26.9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21.6</v>
      </c>
      <c r="C18" s="697">
        <f t="shared" ref="C18:D18" si="4">IF(ISBLANK(C7),"",C7)</f>
        <v>21.6</v>
      </c>
      <c r="D18" s="697">
        <f t="shared" si="4"/>
        <v>68.7</v>
      </c>
    </row>
    <row r="19" spans="1:5" x14ac:dyDescent="0.25">
      <c r="A19" s="701" t="s">
        <v>1632</v>
      </c>
      <c r="B19" s="698">
        <f t="shared" ref="B19:D20" si="5">IF(ISBLANK(B8),"",B8)</f>
        <v>52.4</v>
      </c>
      <c r="C19" s="698">
        <f t="shared" si="5"/>
        <v>51.1</v>
      </c>
      <c r="D19" s="698">
        <f t="shared" si="5"/>
        <v>4.3</v>
      </c>
    </row>
    <row r="20" spans="1:5" x14ac:dyDescent="0.25">
      <c r="A20" s="702" t="s">
        <v>1633</v>
      </c>
      <c r="B20" s="699">
        <f t="shared" si="5"/>
        <v>26.1</v>
      </c>
      <c r="C20" s="699">
        <f t="shared" si="5"/>
        <v>27.3</v>
      </c>
      <c r="D20" s="699">
        <f t="shared" si="5"/>
        <v>26.9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97.1</v>
      </c>
      <c r="C5" s="611">
        <v>96.9</v>
      </c>
      <c r="D5" s="1030">
        <v>97</v>
      </c>
      <c r="F5" s="28"/>
      <c r="G5" s="693">
        <f>A5</f>
        <v>2020</v>
      </c>
      <c r="H5" s="669">
        <f>IF(ISBLANK(B5),"",B5)</f>
        <v>97.1</v>
      </c>
      <c r="I5" s="618">
        <f t="shared" ref="H5:I7" si="0">IF(ISBLANK(C5),"",C5)</f>
        <v>96.9</v>
      </c>
    </row>
    <row r="6" spans="1:10" x14ac:dyDescent="0.25">
      <c r="A6" s="749">
        <v>2021</v>
      </c>
      <c r="B6" s="601">
        <v>97.2</v>
      </c>
      <c r="C6" s="612">
        <v>102</v>
      </c>
      <c r="D6" s="946">
        <v>99.7</v>
      </c>
      <c r="F6" s="44"/>
      <c r="G6" s="693">
        <f t="shared" ref="G6:G7" si="1">A6</f>
        <v>2021</v>
      </c>
      <c r="H6" s="670">
        <f t="shared" si="0"/>
        <v>97.2</v>
      </c>
      <c r="I6" s="619">
        <f t="shared" si="0"/>
        <v>102</v>
      </c>
    </row>
    <row r="7" spans="1:10" x14ac:dyDescent="0.25">
      <c r="A7" s="750">
        <v>2022</v>
      </c>
      <c r="B7" s="601">
        <v>97.8</v>
      </c>
      <c r="C7" s="612">
        <v>101.1</v>
      </c>
      <c r="D7" s="946">
        <v>99.5</v>
      </c>
      <c r="F7" s="44"/>
      <c r="G7" s="693">
        <f t="shared" si="1"/>
        <v>2022</v>
      </c>
      <c r="H7" s="671">
        <f t="shared" si="0"/>
        <v>97.8</v>
      </c>
      <c r="I7" s="620">
        <f t="shared" si="0"/>
        <v>101.1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97.1</v>
      </c>
      <c r="I13" s="618">
        <f>IF(ISBLANK(C5),"",C5)</f>
        <v>96.9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97.2</v>
      </c>
      <c r="I14" s="619">
        <f t="shared" si="3"/>
        <v>102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97.8</v>
      </c>
      <c r="I15" s="620">
        <f t="shared" si="4"/>
        <v>101.1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South Bačka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4026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607654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151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-3.5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75.58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41.9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122.8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2.4300000000000002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548320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618454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21964</v>
      </c>
      <c r="C63" s="548">
        <f>IF(ISBLANK('DEM2'!C7),"-",'DEM2'!C7)</f>
        <v>23273</v>
      </c>
      <c r="D63" s="548"/>
      <c r="E63" s="548">
        <f>IF(ISBLANK('DEM2'!D8),"-",'DEM2'!D8)</f>
        <v>21865</v>
      </c>
      <c r="F63" s="548">
        <f>IF(ISBLANK('DEM2'!C8),"-",'DEM2'!C8)</f>
        <v>23199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24756</v>
      </c>
      <c r="C64" s="317">
        <f>IF(ISBLANK('DEM2'!F7),"-",'DEM2'!F7)</f>
        <v>26428</v>
      </c>
      <c r="D64" s="789"/>
      <c r="E64" s="317">
        <f>IF(ISBLANK('DEM2'!G8),"-",'DEM2'!G8)</f>
        <v>24190</v>
      </c>
      <c r="F64" s="317">
        <f>IF(ISBLANK('DEM2'!F8),"-",'DEM2'!F8)</f>
        <v>25713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12403</v>
      </c>
      <c r="C65" s="345">
        <f>IF(ISBLANK('DEM2'!I7),"-",'DEM2'!I7)</f>
        <v>12941</v>
      </c>
      <c r="D65" s="393"/>
      <c r="E65" s="345">
        <f>IF(ISBLANK('DEM2'!J8),"-",'DEM2'!J8)</f>
        <v>12304</v>
      </c>
      <c r="F65" s="345">
        <f>IF(ISBLANK('DEM2'!I8),"-",'DEM2'!I8)</f>
        <v>12658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56001</v>
      </c>
      <c r="C66" s="317">
        <f>IF(ISBLANK('DEM2'!L7),"-",'DEM2'!L7)</f>
        <v>59405</v>
      </c>
      <c r="D66" s="395"/>
      <c r="E66" s="317">
        <f>IF(ISBLANK('DEM2'!M8),"-",'DEM2'!M8)</f>
        <v>55050</v>
      </c>
      <c r="F66" s="317">
        <f>IF(ISBLANK('DEM2'!L8),"-",'DEM2'!L8)</f>
        <v>58266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50328</v>
      </c>
      <c r="C67" s="317">
        <f>IF(ISBLANK('DEM2'!O7),"-",'DEM2'!O7)</f>
        <v>51957</v>
      </c>
      <c r="D67" s="395"/>
      <c r="E67" s="317">
        <f>IF(ISBLANK('DEM2'!P8),"-",'DEM2'!P8)</f>
        <v>52367</v>
      </c>
      <c r="F67" s="317">
        <f>IF(ISBLANK('DEM2'!O8),"-",'DEM2'!O8)</f>
        <v>52869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205191</v>
      </c>
      <c r="C68" s="414">
        <f>IF(ISBLANK('DEM2'!R7),"-",'DEM2'!R7)</f>
        <v>200946</v>
      </c>
      <c r="D68" s="420"/>
      <c r="E68" s="414">
        <f>IF(ISBLANK('DEM2'!S8),"-",'DEM2'!S8)</f>
        <v>201020</v>
      </c>
      <c r="F68" s="414">
        <f>IF(ISBLANK('DEM2'!R8),"-",'DEM2'!R8)</f>
        <v>194757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319668</v>
      </c>
      <c r="C69" s="463">
        <f>IF(ISBLANK('DEM2'!U7),"-",'DEM2'!U7)</f>
        <v>297509</v>
      </c>
      <c r="D69" s="799"/>
      <c r="E69" s="463">
        <f>IF(ISBLANK('DEM2'!V8),"-",'DEM2'!V8)</f>
        <v>315803</v>
      </c>
      <c r="F69" s="463">
        <f>IF(ISBLANK('DEM2'!U8),"-",'DEM2'!U8)</f>
        <v>291851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4.7</v>
      </c>
      <c r="G115" s="800">
        <f>IF(ISBLANK('DEM2'!E23),"-",'DEM2'!E23)</f>
        <v>10.5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4.7</v>
      </c>
      <c r="G116" s="407">
        <f>IF(ISBLANK('DEM2'!E24),"-",'DEM2'!E24)</f>
        <v>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4.0999999999999996</v>
      </c>
      <c r="G117" s="801">
        <f>IF(ISBLANK('DEM2'!E25),"-",'DEM2'!E25)</f>
        <v>7.6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231721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223629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36.799999999999997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90673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24284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21.2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6.9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217371751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357723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32701370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10027375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53816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42838857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70499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2578442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4243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49695248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81782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49438820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81360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15287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34828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15786252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31867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29238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21912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158140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30997</v>
      </c>
      <c r="C300" s="808">
        <f>IF(ISBLANK(POLJ3!C4),"-",POLJ3!C4)</f>
        <v>5983</v>
      </c>
      <c r="D300" s="1160">
        <f>IF(ISBLANK(POLJ3!D4),"-",POLJ3!D4)</f>
        <v>25014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25841</v>
      </c>
      <c r="C301" s="789">
        <f>IF(ISBLANK(POLJ3!C5),"-",POLJ3!C5)</f>
        <v>15615</v>
      </c>
      <c r="D301" s="1161">
        <f>IF(ISBLANK(POLJ3!D5),"-",POLJ3!D5)</f>
        <v>10226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265</v>
      </c>
      <c r="C302" s="790">
        <f>IF(ISBLANK(POLJ3!C6),"-",POLJ3!C6)</f>
        <v>25</v>
      </c>
      <c r="D302" s="1162">
        <f>IF(ISBLANK(POLJ3!D6),"-",POLJ3!D6)</f>
        <v>240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5690</v>
      </c>
      <c r="C303" s="791">
        <f>IF(ISBLANK(POLJ3!C7),"-",POLJ3!C7)</f>
        <v>1528</v>
      </c>
      <c r="D303" s="1163">
        <f>IF(ISBLANK(POLJ3!D7),"-",POLJ3!D7)</f>
        <v>4162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31867</v>
      </c>
      <c r="C304" s="807">
        <f>IF(ISBLANK(POLJ3!C8),"-",POLJ3!C8)</f>
        <v>5638</v>
      </c>
      <c r="D304" s="1164">
        <f>IF(ISBLANK(POLJ3!D8),"-",POLJ3!D8)</f>
        <v>26229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952.59</v>
      </c>
      <c r="C310" s="1165"/>
      <c r="D310" s="3"/>
      <c r="E310" s="5"/>
      <c r="F310" s="5"/>
      <c r="G310" s="815" t="s">
        <v>765</v>
      </c>
      <c r="H310" s="816">
        <f>IF(ISBLANK(POLJ2!H3),"-",POLJ2!H3)</f>
        <v>47537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274011.82</v>
      </c>
      <c r="C311" s="1154"/>
      <c r="D311" s="3"/>
      <c r="E311" s="5"/>
      <c r="F311" s="5"/>
      <c r="G311" s="810" t="s">
        <v>766</v>
      </c>
      <c r="H311" s="248">
        <f>IF(ISBLANK(POLJ2!H4),"-",POLJ2!H4)</f>
        <v>332512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2636.08</v>
      </c>
      <c r="C312" s="1154"/>
      <c r="D312" s="3"/>
      <c r="E312" s="5"/>
      <c r="F312" s="5"/>
      <c r="G312" s="810" t="s">
        <v>767</v>
      </c>
      <c r="H312" s="248">
        <f>IF(ISBLANK(POLJ2!H5),"-",POLJ2!H5)</f>
        <v>52632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1075.8599999999999</v>
      </c>
      <c r="C313" s="1154"/>
      <c r="D313" s="3"/>
      <c r="E313" s="5"/>
      <c r="F313" s="5"/>
      <c r="G313" s="812" t="s">
        <v>768</v>
      </c>
      <c r="H313" s="249">
        <f>IF(ISBLANK(POLJ2!H6),"-",POLJ2!H6)</f>
        <v>3004507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164.26</v>
      </c>
      <c r="C314" s="1154"/>
      <c r="D314" s="3"/>
      <c r="E314" s="5"/>
      <c r="F314" s="5"/>
      <c r="G314" s="814" t="s">
        <v>16</v>
      </c>
      <c r="H314" s="817">
        <f>IF(ISBLANK(POLJ2!H7),"-",POLJ2!H7)</f>
        <v>3437188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7952.5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286793.11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53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214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7723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47.7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26917</v>
      </c>
      <c r="I364" s="808">
        <f>IF(ISBLANK(OBRAZ2!I6),"-",OBRAZ2!I6)</f>
        <v>21114</v>
      </c>
      <c r="J364" s="808">
        <f>IF(ISBLANK(OBRAZ2!J6),"-",OBRAZ2!J6)</f>
        <v>5803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13506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2235</v>
      </c>
      <c r="I365" s="789">
        <f>IF(ISBLANK(OBRAZ2!I7),"-",OBRAZ2!I7)</f>
        <v>1777</v>
      </c>
      <c r="J365" s="789">
        <f>IF(ISBLANK(OBRAZ2!J7),"-",OBRAZ2!J7)</f>
        <v>458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84.4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389</v>
      </c>
      <c r="I366" s="807">
        <f>IF(ISBLANK(OBRAZ2!I8),"-",OBRAZ2!I8)</f>
        <v>348</v>
      </c>
      <c r="J366" s="807">
        <f>IF(ISBLANK(OBRAZ2!J8),"-",OBRAZ2!J8)</f>
        <v>41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6431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3.8921927416895397</v>
      </c>
      <c r="I375" s="850">
        <f>IF(ISBLANK(OBRAZ2!C12),"-",OBRAZ2!C21)</f>
        <v>2.4742727644239699</v>
      </c>
      <c r="J375" s="850">
        <f>IF(ISBLANK(OBRAZ2!D12),"-",OBRAZ2!D21)</f>
        <v>2.5849602313810558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7.2430619091186338E-2</v>
      </c>
      <c r="I376" s="851">
        <f>IF(ISBLANK(OBRAZ2!C13),"-",OBRAZ2!C22)</f>
        <v>0</v>
      </c>
      <c r="J376" s="851">
        <f>IF(ISBLANK(OBRAZ2!D13),"-",OBRAZ2!D22)</f>
        <v>1.4461315979754159E-2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71.854986276303762</v>
      </c>
      <c r="I377" s="851">
        <f>IF(ISBLANK(OBRAZ2!C14),"-",OBRAZ2!C23)</f>
        <v>72.753278597169086</v>
      </c>
      <c r="J377" s="851">
        <f>IF(ISBLANK(OBRAZ2!D14),"-",OBRAZ2!D23)</f>
        <v>74.150397686189436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7.4527294906983848</v>
      </c>
      <c r="I379" s="851">
        <f>IF(ISBLANK(OBRAZ2!C16),"-",OBRAZ2!C25)</f>
        <v>6.7020841847159787</v>
      </c>
      <c r="J379" s="851">
        <f>IF(ISBLANK(OBRAZ2!D16),"-",OBRAZ2!D25)</f>
        <v>5.2964569775849606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16.72766087221714</v>
      </c>
      <c r="I380" s="852">
        <f>IF(ISBLANK(OBRAZ2!C17),"-",OBRAZ2!C26)</f>
        <v>18.070364453690978</v>
      </c>
      <c r="J380" s="852">
        <f>IF(ISBLANK(OBRAZ2!D17),"-",OBRAZ2!D26)</f>
        <v>17.953723788864785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92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27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23515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23474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1610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1111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5872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96.7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374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240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47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21473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90.3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6064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91.7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182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6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433899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13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280249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792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186522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2012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54.3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56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9.1999999999999993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91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79.900000000000006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47297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130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364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4674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338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459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4.0999999999999996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36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897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0.8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11063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9639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5545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1578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3053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762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1872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1152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15.4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37.6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79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1896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327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1201.3050000000001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8.3000000000000007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41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6999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221105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1843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159438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31176.3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100308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145384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210297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427833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50</v>
      </c>
      <c r="C6" s="601">
        <v>204</v>
      </c>
      <c r="D6" s="612">
        <v>141</v>
      </c>
      <c r="E6" s="612">
        <v>63</v>
      </c>
      <c r="F6" s="1033">
        <v>7003</v>
      </c>
      <c r="G6" s="612">
        <v>3689</v>
      </c>
      <c r="H6" s="980">
        <v>3314</v>
      </c>
      <c r="I6" s="1034">
        <v>43.9</v>
      </c>
      <c r="J6" s="612">
        <v>44.9</v>
      </c>
      <c r="K6" s="1035">
        <v>42.8</v>
      </c>
      <c r="L6" s="1033">
        <v>12886</v>
      </c>
      <c r="M6" s="612">
        <v>6587</v>
      </c>
      <c r="N6" s="1028">
        <v>6299</v>
      </c>
      <c r="O6" s="1034">
        <v>79</v>
      </c>
      <c r="P6" s="612">
        <v>78.400000000000006</v>
      </c>
      <c r="Q6" s="1028">
        <v>79.599999999999994</v>
      </c>
      <c r="R6" s="1033">
        <v>6343</v>
      </c>
      <c r="S6" s="612">
        <v>3303</v>
      </c>
      <c r="T6" s="1035">
        <v>3040</v>
      </c>
    </row>
    <row r="7" spans="1:20" x14ac:dyDescent="0.25">
      <c r="A7" s="286">
        <v>2021</v>
      </c>
      <c r="B7" s="602">
        <v>50</v>
      </c>
      <c r="C7" s="601">
        <v>207</v>
      </c>
      <c r="D7" s="612">
        <v>142</v>
      </c>
      <c r="E7" s="612">
        <v>65</v>
      </c>
      <c r="F7" s="1033">
        <v>7250</v>
      </c>
      <c r="G7" s="612">
        <v>3733</v>
      </c>
      <c r="H7" s="980">
        <v>3517</v>
      </c>
      <c r="I7" s="1034">
        <v>45.3</v>
      </c>
      <c r="J7" s="612">
        <v>45.4</v>
      </c>
      <c r="K7" s="1035">
        <v>45.2</v>
      </c>
      <c r="L7" s="1033">
        <v>12999</v>
      </c>
      <c r="M7" s="612">
        <v>6734</v>
      </c>
      <c r="N7" s="1028">
        <v>6265</v>
      </c>
      <c r="O7" s="1034">
        <v>80.5</v>
      </c>
      <c r="P7" s="612">
        <v>81.099999999999994</v>
      </c>
      <c r="Q7" s="1028">
        <v>79.900000000000006</v>
      </c>
      <c r="R7" s="1033">
        <v>6668</v>
      </c>
      <c r="S7" s="612">
        <v>3499</v>
      </c>
      <c r="T7" s="1035">
        <v>3169</v>
      </c>
    </row>
    <row r="8" spans="1:20" x14ac:dyDescent="0.25">
      <c r="A8" s="219">
        <v>2022</v>
      </c>
      <c r="B8" s="617">
        <v>53</v>
      </c>
      <c r="C8" s="947">
        <v>214</v>
      </c>
      <c r="D8" s="981">
        <v>147</v>
      </c>
      <c r="E8" s="981">
        <v>67</v>
      </c>
      <c r="F8" s="1036">
        <v>7723</v>
      </c>
      <c r="G8" s="981">
        <v>3985</v>
      </c>
      <c r="H8" s="979">
        <v>3738</v>
      </c>
      <c r="I8" s="754">
        <v>47.7</v>
      </c>
      <c r="J8" s="981">
        <v>48</v>
      </c>
      <c r="K8" s="1037">
        <v>47.4</v>
      </c>
      <c r="L8" s="1036">
        <v>13506</v>
      </c>
      <c r="M8" s="981">
        <v>6912</v>
      </c>
      <c r="N8" s="691">
        <v>6594</v>
      </c>
      <c r="O8" s="754">
        <v>84.4</v>
      </c>
      <c r="P8" s="981">
        <v>83.8</v>
      </c>
      <c r="Q8" s="691">
        <v>85</v>
      </c>
      <c r="R8" s="1036">
        <v>6431</v>
      </c>
      <c r="S8" s="981">
        <v>3381</v>
      </c>
      <c r="T8" s="1037">
        <v>3050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92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27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23515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23474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1610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1111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5872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374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240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93.592039800995025</v>
      </c>
      <c r="C21" s="739">
        <f>B10/(B7+B10)*100</f>
        <v>6.4079601990049753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95.480984340044742</v>
      </c>
      <c r="C22" s="739">
        <f>B11/(B8+B11)*100</f>
        <v>4.5190156599552571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93.592039800995025</v>
      </c>
      <c r="C26" s="739">
        <f>C21</f>
        <v>6.4079601990049753</v>
      </c>
    </row>
    <row r="27" spans="1:10" ht="24.75" x14ac:dyDescent="0.25">
      <c r="A27" s="742" t="s">
        <v>1407</v>
      </c>
      <c r="B27" s="739">
        <f>B22</f>
        <v>95.480984340044742</v>
      </c>
      <c r="C27" s="739">
        <f>C22</f>
        <v>4.5190156599552571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51</v>
      </c>
      <c r="C5" s="1095">
        <v>39</v>
      </c>
      <c r="D5" s="914" t="s">
        <v>5</v>
      </c>
      <c r="E5" s="211"/>
      <c r="F5" s="125">
        <v>2021</v>
      </c>
      <c r="G5" s="70">
        <v>90</v>
      </c>
      <c r="H5" s="55">
        <v>51</v>
      </c>
      <c r="I5" s="110">
        <v>39</v>
      </c>
      <c r="J5" s="70">
        <v>27</v>
      </c>
      <c r="K5" s="55">
        <v>6</v>
      </c>
      <c r="L5" s="110">
        <v>21</v>
      </c>
      <c r="M5" s="70">
        <v>23086</v>
      </c>
      <c r="N5" s="55">
        <v>23220</v>
      </c>
      <c r="O5" s="70">
        <v>1580</v>
      </c>
      <c r="P5" s="110">
        <v>1124</v>
      </c>
    </row>
    <row r="6" spans="1:16" x14ac:dyDescent="0.25">
      <c r="A6" s="923" t="s">
        <v>259</v>
      </c>
      <c r="B6" s="1096">
        <v>6</v>
      </c>
      <c r="C6" s="1097">
        <v>21</v>
      </c>
      <c r="D6" s="915" t="s">
        <v>5</v>
      </c>
      <c r="E6" s="254"/>
      <c r="F6" s="125">
        <v>2022</v>
      </c>
      <c r="G6" s="212">
        <v>90</v>
      </c>
      <c r="H6" s="58">
        <v>51</v>
      </c>
      <c r="I6" s="160">
        <v>39</v>
      </c>
      <c r="J6" s="212">
        <v>27</v>
      </c>
      <c r="K6" s="58">
        <v>6</v>
      </c>
      <c r="L6" s="160">
        <v>21</v>
      </c>
      <c r="M6" s="212">
        <v>23515</v>
      </c>
      <c r="N6" s="58">
        <v>23474</v>
      </c>
      <c r="O6" s="212">
        <v>1610</v>
      </c>
      <c r="P6" s="160">
        <v>1111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92</v>
      </c>
      <c r="H7" s="94">
        <v>53</v>
      </c>
      <c r="I7" s="169">
        <v>39</v>
      </c>
      <c r="J7" s="167"/>
      <c r="K7" s="94"/>
      <c r="L7" s="169"/>
      <c r="M7" s="167">
        <v>24903</v>
      </c>
      <c r="N7" s="94">
        <v>24383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51</v>
      </c>
      <c r="C11" s="918">
        <f>IF(ISBLANK(C5),"",C5)</f>
        <v>39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6</v>
      </c>
      <c r="C12" s="921">
        <f>IF(ISBLANK(C6),"",C6)</f>
        <v>21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94.3</v>
      </c>
      <c r="C5" s="611">
        <v>93.5</v>
      </c>
      <c r="D5" s="945">
        <v>95.1</v>
      </c>
      <c r="E5" s="610"/>
      <c r="F5" s="611"/>
      <c r="G5" s="945"/>
      <c r="H5" s="610"/>
      <c r="I5" s="611"/>
      <c r="J5" s="945"/>
      <c r="K5" s="610">
        <v>5927</v>
      </c>
      <c r="L5" s="611">
        <v>3092</v>
      </c>
      <c r="M5" s="945">
        <v>2835</v>
      </c>
      <c r="N5" s="610">
        <v>95.1</v>
      </c>
      <c r="O5" s="611">
        <v>97.1</v>
      </c>
      <c r="P5" s="945">
        <v>92.9</v>
      </c>
      <c r="Q5" s="610">
        <v>0.6</v>
      </c>
      <c r="R5" s="611">
        <v>0.3</v>
      </c>
      <c r="S5" s="945">
        <v>0.9</v>
      </c>
    </row>
    <row r="6" spans="1:19" x14ac:dyDescent="0.25">
      <c r="A6" s="286">
        <v>2021</v>
      </c>
      <c r="B6" s="457">
        <v>93.4</v>
      </c>
      <c r="C6" s="458">
        <v>92.9</v>
      </c>
      <c r="D6" s="976">
        <v>93.9</v>
      </c>
      <c r="E6" s="457">
        <v>368</v>
      </c>
      <c r="F6" s="458">
        <v>246</v>
      </c>
      <c r="G6" s="976">
        <v>122</v>
      </c>
      <c r="H6" s="457">
        <v>458</v>
      </c>
      <c r="I6" s="458">
        <v>207</v>
      </c>
      <c r="J6" s="976">
        <v>251</v>
      </c>
      <c r="K6" s="457">
        <v>6040</v>
      </c>
      <c r="L6" s="458">
        <v>2977</v>
      </c>
      <c r="M6" s="976">
        <v>3063</v>
      </c>
      <c r="N6" s="457">
        <v>97</v>
      </c>
      <c r="O6" s="458">
        <v>94</v>
      </c>
      <c r="P6" s="976">
        <v>98.4</v>
      </c>
      <c r="Q6" s="457">
        <v>0.6</v>
      </c>
      <c r="R6" s="458">
        <v>0.7</v>
      </c>
      <c r="S6" s="976">
        <v>0.4</v>
      </c>
    </row>
    <row r="7" spans="1:19" x14ac:dyDescent="0.25">
      <c r="A7" s="286">
        <v>2022</v>
      </c>
      <c r="B7" s="601">
        <v>97.4</v>
      </c>
      <c r="C7" s="612">
        <v>97</v>
      </c>
      <c r="D7" s="980">
        <v>97.8</v>
      </c>
      <c r="E7" s="601">
        <v>399</v>
      </c>
      <c r="F7" s="612">
        <v>275</v>
      </c>
      <c r="G7" s="980">
        <v>124</v>
      </c>
      <c r="H7" s="601">
        <v>433</v>
      </c>
      <c r="I7" s="612">
        <v>197</v>
      </c>
      <c r="J7" s="980">
        <v>236</v>
      </c>
      <c r="K7" s="601">
        <v>5872</v>
      </c>
      <c r="L7" s="612">
        <v>3041</v>
      </c>
      <c r="M7" s="980">
        <v>2831</v>
      </c>
      <c r="N7" s="601">
        <v>96.7</v>
      </c>
      <c r="O7" s="612">
        <v>97.3</v>
      </c>
      <c r="P7" s="980">
        <v>96</v>
      </c>
      <c r="Q7" s="601">
        <v>0.5</v>
      </c>
      <c r="R7" s="612">
        <v>0.3</v>
      </c>
      <c r="S7" s="980">
        <v>0.7</v>
      </c>
    </row>
    <row r="8" spans="1:19" x14ac:dyDescent="0.25">
      <c r="A8" s="219">
        <v>2023</v>
      </c>
      <c r="B8" s="947"/>
      <c r="C8" s="981"/>
      <c r="D8" s="979"/>
      <c r="E8" s="947">
        <v>374</v>
      </c>
      <c r="F8" s="981">
        <v>257</v>
      </c>
      <c r="G8" s="979">
        <v>117</v>
      </c>
      <c r="H8" s="947">
        <v>240</v>
      </c>
      <c r="I8" s="981">
        <v>110</v>
      </c>
      <c r="J8" s="979">
        <v>130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90.3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91.7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182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32701370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53816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2722</v>
      </c>
      <c r="C5" s="616">
        <v>1887</v>
      </c>
      <c r="D5" s="616">
        <v>835</v>
      </c>
      <c r="E5" s="599">
        <v>13589</v>
      </c>
      <c r="F5" s="616">
        <v>6670</v>
      </c>
      <c r="G5" s="945">
        <v>6919</v>
      </c>
      <c r="H5" s="616">
        <v>6988</v>
      </c>
      <c r="I5" s="616">
        <v>2911</v>
      </c>
      <c r="J5" s="616">
        <v>4077</v>
      </c>
      <c r="K5" s="217">
        <f>SUM(B5,E5,H5)</f>
        <v>23299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2417</v>
      </c>
      <c r="C6" s="612">
        <v>1677</v>
      </c>
      <c r="D6" s="946">
        <v>740</v>
      </c>
      <c r="E6" s="601">
        <v>13217</v>
      </c>
      <c r="F6" s="612">
        <v>6511</v>
      </c>
      <c r="G6" s="946">
        <v>6706</v>
      </c>
      <c r="H6" s="601">
        <v>6897</v>
      </c>
      <c r="I6" s="612">
        <v>2935</v>
      </c>
      <c r="J6" s="612">
        <v>3962</v>
      </c>
      <c r="K6" s="218">
        <f>SUM(B6,E6,H6)</f>
        <v>22531</v>
      </c>
      <c r="M6" s="105" t="s">
        <v>284</v>
      </c>
      <c r="N6" s="171">
        <f>IF(ISBLANK(J7),"",J7)</f>
        <v>3926</v>
      </c>
      <c r="O6" s="80">
        <f>IF(ISBLANK(I7),"",I7)</f>
        <v>3022</v>
      </c>
      <c r="P6" s="211"/>
    </row>
    <row r="7" spans="1:17" ht="24.75" x14ac:dyDescent="0.25">
      <c r="A7" s="218">
        <v>2023</v>
      </c>
      <c r="B7" s="601">
        <v>2278</v>
      </c>
      <c r="C7" s="612">
        <v>1545</v>
      </c>
      <c r="D7" s="946">
        <v>733</v>
      </c>
      <c r="E7" s="601">
        <v>12247</v>
      </c>
      <c r="F7" s="612">
        <v>6056</v>
      </c>
      <c r="G7" s="946">
        <v>6191</v>
      </c>
      <c r="H7" s="601">
        <v>6948</v>
      </c>
      <c r="I7" s="612">
        <v>3022</v>
      </c>
      <c r="J7" s="612">
        <v>3926</v>
      </c>
      <c r="K7" s="218">
        <f>SUM(B7,E7,H7)</f>
        <v>21473</v>
      </c>
      <c r="M7" s="106" t="s">
        <v>285</v>
      </c>
      <c r="N7" s="220">
        <f>IF(ISBLANK(G7),"",G7)</f>
        <v>6191</v>
      </c>
      <c r="O7" s="107">
        <f>IF(ISBLANK(F7),"",F7)</f>
        <v>6056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733</v>
      </c>
      <c r="O8" s="83">
        <f>IF(ISBLANK(C7),"",C7)</f>
        <v>1545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3926</v>
      </c>
      <c r="O13" s="80">
        <f>IF(ISBLANK(I7),"",I7)</f>
        <v>3022</v>
      </c>
      <c r="P13" s="211"/>
    </row>
    <row r="14" spans="1:17" ht="27.75" customHeight="1" x14ac:dyDescent="0.25">
      <c r="M14" s="106" t="s">
        <v>515</v>
      </c>
      <c r="N14" s="220">
        <f>IF(ISBLANK(G7),"",G7)</f>
        <v>6191</v>
      </c>
      <c r="O14" s="107">
        <f>IF(ISBLANK(F7),"",F7)</f>
        <v>6056</v>
      </c>
      <c r="P14" s="211"/>
    </row>
    <row r="15" spans="1:17" ht="26.25" customHeight="1" x14ac:dyDescent="0.25">
      <c r="M15" s="108" t="s">
        <v>516</v>
      </c>
      <c r="N15" s="170">
        <f>IF(ISBLANK(D7),"",D7)</f>
        <v>733</v>
      </c>
      <c r="O15" s="83">
        <f>IF(ISBLANK(C7),"",C7)</f>
        <v>1545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805</v>
      </c>
      <c r="C21" s="616">
        <v>540</v>
      </c>
      <c r="D21" s="616">
        <v>265</v>
      </c>
      <c r="E21" s="599">
        <v>3307</v>
      </c>
      <c r="F21" s="616">
        <v>1652</v>
      </c>
      <c r="G21" s="945">
        <v>1655</v>
      </c>
      <c r="H21" s="616">
        <v>1665</v>
      </c>
      <c r="I21" s="616">
        <v>693</v>
      </c>
      <c r="J21" s="616">
        <v>972</v>
      </c>
      <c r="K21" s="217">
        <f>SUM(B21,E21,H21)</f>
        <v>5777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888</v>
      </c>
      <c r="C22" s="1028">
        <v>627</v>
      </c>
      <c r="D22" s="980">
        <v>261</v>
      </c>
      <c r="E22" s="1034">
        <v>3210</v>
      </c>
      <c r="F22" s="1028">
        <v>1598</v>
      </c>
      <c r="G22" s="980">
        <v>1612</v>
      </c>
      <c r="H22" s="1034">
        <v>1696</v>
      </c>
      <c r="I22" s="1028">
        <v>695</v>
      </c>
      <c r="J22" s="1028">
        <v>1001</v>
      </c>
      <c r="K22" s="218">
        <f>SUM(B22,E22,H22)</f>
        <v>5794</v>
      </c>
      <c r="M22" s="105" t="s">
        <v>284</v>
      </c>
      <c r="N22" s="171">
        <f>IF(ISBLANK(J23),"",J23)</f>
        <v>1036</v>
      </c>
      <c r="O22" s="80">
        <f>IF(ISBLANK(I23),"",I23)</f>
        <v>739</v>
      </c>
      <c r="P22" s="211"/>
    </row>
    <row r="23" spans="1:17" ht="24.75" x14ac:dyDescent="0.25">
      <c r="A23" s="218">
        <v>2022</v>
      </c>
      <c r="B23" s="1034">
        <v>881</v>
      </c>
      <c r="C23" s="1028">
        <v>609</v>
      </c>
      <c r="D23" s="980">
        <v>272</v>
      </c>
      <c r="E23" s="1034">
        <v>3408</v>
      </c>
      <c r="F23" s="1028">
        <v>1660</v>
      </c>
      <c r="G23" s="980">
        <v>1748</v>
      </c>
      <c r="H23" s="1034">
        <v>1775</v>
      </c>
      <c r="I23" s="1028">
        <v>739</v>
      </c>
      <c r="J23" s="1028">
        <v>1036</v>
      </c>
      <c r="K23" s="218">
        <f>SUM(B23,E23,H23)</f>
        <v>6064</v>
      </c>
      <c r="M23" s="106" t="s">
        <v>285</v>
      </c>
      <c r="N23" s="220">
        <f>IF(ISBLANK(G23),"",G23)</f>
        <v>1748</v>
      </c>
      <c r="O23" s="107">
        <f>IF(ISBLANK(F23),"",F23)</f>
        <v>1660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272</v>
      </c>
      <c r="O24" s="109">
        <f>IF(ISBLANK(C23),"",C23)</f>
        <v>609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1036</v>
      </c>
      <c r="O29" s="80">
        <f>IF(ISBLANK(I23),"",I23)</f>
        <v>739</v>
      </c>
      <c r="P29" s="211"/>
    </row>
    <row r="30" spans="1:17" ht="27.75" customHeight="1" x14ac:dyDescent="0.25">
      <c r="M30" s="106" t="s">
        <v>515</v>
      </c>
      <c r="N30" s="220">
        <f>IF(ISBLANK(G23),"",G23)</f>
        <v>1748</v>
      </c>
      <c r="O30" s="107">
        <f>IF(ISBLANK(F23),"",F23)</f>
        <v>1660</v>
      </c>
      <c r="P30" s="211"/>
    </row>
    <row r="31" spans="1:17" ht="27.75" customHeight="1" x14ac:dyDescent="0.25">
      <c r="M31" s="108" t="s">
        <v>516</v>
      </c>
      <c r="N31" s="221">
        <f>IF(ISBLANK(D23),"",D23)</f>
        <v>272</v>
      </c>
      <c r="O31" s="109">
        <f>IF(ISBLANK(C23),"",C23)</f>
        <v>609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10027375</v>
      </c>
      <c r="D5" s="253"/>
    </row>
    <row r="6" spans="1:4" ht="30" x14ac:dyDescent="0.25">
      <c r="A6" s="686" t="s">
        <v>474</v>
      </c>
      <c r="B6" s="617">
        <v>22673995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92.1</v>
      </c>
      <c r="D5" s="611">
        <v>89.4</v>
      </c>
      <c r="E5" s="945">
        <v>94.8</v>
      </c>
      <c r="F5" s="610"/>
      <c r="G5" s="611"/>
      <c r="H5" s="945"/>
      <c r="I5" s="610">
        <v>0.2</v>
      </c>
      <c r="J5" s="611">
        <v>0.2</v>
      </c>
      <c r="K5" s="945">
        <v>0.2</v>
      </c>
      <c r="L5" s="610">
        <v>90.5</v>
      </c>
      <c r="M5" s="611">
        <v>88.4</v>
      </c>
      <c r="N5" s="945">
        <v>92.8</v>
      </c>
    </row>
    <row r="6" spans="1:14" x14ac:dyDescent="0.25">
      <c r="A6" s="286">
        <v>2021</v>
      </c>
      <c r="B6" s="457">
        <v>47</v>
      </c>
      <c r="C6" s="457">
        <v>91.9</v>
      </c>
      <c r="D6" s="458">
        <v>88.6</v>
      </c>
      <c r="E6" s="976">
        <v>95.4</v>
      </c>
      <c r="F6" s="457">
        <v>264</v>
      </c>
      <c r="G6" s="458">
        <v>160</v>
      </c>
      <c r="H6" s="976">
        <v>104</v>
      </c>
      <c r="I6" s="457">
        <v>0.7</v>
      </c>
      <c r="J6" s="458">
        <v>0.4</v>
      </c>
      <c r="K6" s="976">
        <v>1</v>
      </c>
      <c r="L6" s="457">
        <v>91.1</v>
      </c>
      <c r="M6" s="458">
        <v>90.2</v>
      </c>
      <c r="N6" s="976">
        <v>92.1</v>
      </c>
    </row>
    <row r="7" spans="1:14" x14ac:dyDescent="0.25">
      <c r="A7" s="286">
        <v>2022</v>
      </c>
      <c r="B7" s="601">
        <v>46</v>
      </c>
      <c r="C7" s="601">
        <v>90.3</v>
      </c>
      <c r="D7" s="612">
        <v>87.9</v>
      </c>
      <c r="E7" s="980">
        <v>92.7</v>
      </c>
      <c r="F7" s="601">
        <v>262</v>
      </c>
      <c r="G7" s="612">
        <v>160</v>
      </c>
      <c r="H7" s="980">
        <v>102</v>
      </c>
      <c r="I7" s="601">
        <v>0.9</v>
      </c>
      <c r="J7" s="612">
        <v>1.2</v>
      </c>
      <c r="K7" s="980">
        <v>0.6</v>
      </c>
      <c r="L7" s="601">
        <v>91.7</v>
      </c>
      <c r="M7" s="612">
        <v>91</v>
      </c>
      <c r="N7" s="980">
        <v>92.4</v>
      </c>
    </row>
    <row r="8" spans="1:14" x14ac:dyDescent="0.25">
      <c r="A8" s="219">
        <v>2023</v>
      </c>
      <c r="B8" s="947">
        <v>47</v>
      </c>
      <c r="C8" s="947"/>
      <c r="D8" s="981"/>
      <c r="E8" s="979"/>
      <c r="F8" s="947">
        <v>182</v>
      </c>
      <c r="G8" s="981">
        <v>123</v>
      </c>
      <c r="H8" s="979">
        <v>59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601</v>
      </c>
      <c r="C5" s="207">
        <v>514</v>
      </c>
      <c r="G5" s="113"/>
      <c r="H5" s="174" t="s">
        <v>586</v>
      </c>
      <c r="I5" s="207">
        <v>789</v>
      </c>
      <c r="J5" s="207">
        <v>745</v>
      </c>
    </row>
    <row r="6" spans="1:13" ht="15" customHeight="1" x14ac:dyDescent="0.25">
      <c r="A6" s="175" t="s">
        <v>587</v>
      </c>
      <c r="B6" s="208">
        <v>8497</v>
      </c>
      <c r="C6" s="208">
        <v>2543</v>
      </c>
      <c r="G6" s="113"/>
      <c r="H6" s="175" t="s">
        <v>587</v>
      </c>
      <c r="I6" s="208">
        <v>3552</v>
      </c>
      <c r="J6" s="208">
        <v>1439</v>
      </c>
    </row>
    <row r="7" spans="1:13" ht="15" customHeight="1" x14ac:dyDescent="0.25">
      <c r="A7" s="175" t="s">
        <v>588</v>
      </c>
      <c r="B7" s="208">
        <v>27632</v>
      </c>
      <c r="C7" s="208">
        <v>13014</v>
      </c>
      <c r="G7" s="113"/>
      <c r="H7" s="175" t="s">
        <v>588</v>
      </c>
      <c r="I7" s="208">
        <v>11726</v>
      </c>
      <c r="J7" s="208">
        <v>5161</v>
      </c>
    </row>
    <row r="8" spans="1:13" ht="15" customHeight="1" x14ac:dyDescent="0.25">
      <c r="A8" s="175" t="s">
        <v>589</v>
      </c>
      <c r="B8" s="208">
        <v>53595</v>
      </c>
      <c r="C8" s="208">
        <v>43421</v>
      </c>
      <c r="G8" s="113"/>
      <c r="H8" s="175" t="s">
        <v>589</v>
      </c>
      <c r="I8" s="208">
        <v>43522</v>
      </c>
      <c r="J8" s="208">
        <v>33886</v>
      </c>
    </row>
    <row r="9" spans="1:13" ht="15" customHeight="1" x14ac:dyDescent="0.25">
      <c r="A9" s="175" t="s">
        <v>590</v>
      </c>
      <c r="B9" s="208">
        <v>128716</v>
      </c>
      <c r="C9" s="208">
        <v>142807</v>
      </c>
      <c r="G9" s="113"/>
      <c r="H9" s="175" t="s">
        <v>590</v>
      </c>
      <c r="I9" s="208">
        <v>132196</v>
      </c>
      <c r="J9" s="208">
        <v>142060</v>
      </c>
    </row>
    <row r="10" spans="1:13" ht="15" customHeight="1" x14ac:dyDescent="0.25">
      <c r="A10" s="175" t="s">
        <v>591</v>
      </c>
      <c r="B10" s="208">
        <v>14909</v>
      </c>
      <c r="C10" s="208">
        <v>13410</v>
      </c>
      <c r="G10" s="113"/>
      <c r="H10" s="175" t="s">
        <v>591</v>
      </c>
      <c r="I10" s="208">
        <v>17414</v>
      </c>
      <c r="J10" s="208">
        <v>13324</v>
      </c>
    </row>
    <row r="11" spans="1:13" ht="15" customHeight="1" x14ac:dyDescent="0.25">
      <c r="A11" s="176" t="s">
        <v>592</v>
      </c>
      <c r="B11" s="209">
        <v>39881</v>
      </c>
      <c r="C11" s="209">
        <v>32822</v>
      </c>
      <c r="G11" s="113"/>
      <c r="H11" s="176" t="s">
        <v>592</v>
      </c>
      <c r="I11" s="209">
        <v>60358</v>
      </c>
      <c r="J11" s="209">
        <v>46168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601</v>
      </c>
      <c r="C17" s="178">
        <f>IF(ISBLANK(C5),"0",C5)</f>
        <v>514</v>
      </c>
      <c r="G17" s="113"/>
      <c r="H17" s="174" t="s">
        <v>586</v>
      </c>
      <c r="I17" s="177">
        <f>IF(ISBLANK(I5),"0",I5)</f>
        <v>789</v>
      </c>
      <c r="J17" s="178">
        <f>IF(ISBLANK(J5),"0",J5)</f>
        <v>745</v>
      </c>
    </row>
    <row r="18" spans="1:13" ht="15" customHeight="1" x14ac:dyDescent="0.25">
      <c r="A18" s="175" t="s">
        <v>587</v>
      </c>
      <c r="B18" s="179">
        <f t="shared" ref="B18:C18" si="0">IF(ISBLANK(B6),"0",B6)</f>
        <v>8497</v>
      </c>
      <c r="C18" s="180">
        <f t="shared" si="0"/>
        <v>2543</v>
      </c>
      <c r="G18" s="113"/>
      <c r="H18" s="175" t="s">
        <v>587</v>
      </c>
      <c r="I18" s="179">
        <f t="shared" ref="I18:J18" si="1">IF(ISBLANK(I6),"0",I6)</f>
        <v>3552</v>
      </c>
      <c r="J18" s="180">
        <f t="shared" si="1"/>
        <v>1439</v>
      </c>
    </row>
    <row r="19" spans="1:13" ht="15" customHeight="1" x14ac:dyDescent="0.25">
      <c r="A19" s="175" t="s">
        <v>588</v>
      </c>
      <c r="B19" s="179">
        <f t="shared" ref="B19:C19" si="2">IF(ISBLANK(B7),"0",B7)</f>
        <v>27632</v>
      </c>
      <c r="C19" s="180">
        <f t="shared" si="2"/>
        <v>13014</v>
      </c>
      <c r="G19" s="113"/>
      <c r="H19" s="175" t="s">
        <v>588</v>
      </c>
      <c r="I19" s="179">
        <f t="shared" ref="I19:J19" si="3">IF(ISBLANK(I7),"0",I7)</f>
        <v>11726</v>
      </c>
      <c r="J19" s="180">
        <f t="shared" si="3"/>
        <v>5161</v>
      </c>
    </row>
    <row r="20" spans="1:13" ht="15" customHeight="1" x14ac:dyDescent="0.25">
      <c r="A20" s="175" t="s">
        <v>589</v>
      </c>
      <c r="B20" s="179">
        <f t="shared" ref="B20:C20" si="4">IF(ISBLANK(B8),"0",B8)</f>
        <v>53595</v>
      </c>
      <c r="C20" s="180">
        <f t="shared" si="4"/>
        <v>43421</v>
      </c>
      <c r="G20" s="113"/>
      <c r="H20" s="175" t="s">
        <v>589</v>
      </c>
      <c r="I20" s="179">
        <f t="shared" ref="I20:J20" si="5">IF(ISBLANK(I8),"0",I8)</f>
        <v>43522</v>
      </c>
      <c r="J20" s="180">
        <f t="shared" si="5"/>
        <v>33886</v>
      </c>
    </row>
    <row r="21" spans="1:13" ht="15" customHeight="1" x14ac:dyDescent="0.25">
      <c r="A21" s="175" t="s">
        <v>590</v>
      </c>
      <c r="B21" s="179">
        <f t="shared" ref="B21:C21" si="6">IF(ISBLANK(B9),"0",B9)</f>
        <v>128716</v>
      </c>
      <c r="C21" s="180">
        <f t="shared" si="6"/>
        <v>142807</v>
      </c>
      <c r="G21" s="113"/>
      <c r="H21" s="175" t="s">
        <v>590</v>
      </c>
      <c r="I21" s="179">
        <f t="shared" ref="I21:J21" si="7">IF(ISBLANK(I9),"0",I9)</f>
        <v>132196</v>
      </c>
      <c r="J21" s="180">
        <f t="shared" si="7"/>
        <v>142060</v>
      </c>
    </row>
    <row r="22" spans="1:13" ht="15" customHeight="1" x14ac:dyDescent="0.25">
      <c r="A22" s="175" t="s">
        <v>591</v>
      </c>
      <c r="B22" s="179">
        <f t="shared" ref="B22:C22" si="8">IF(ISBLANK(B10),"0",B10)</f>
        <v>14909</v>
      </c>
      <c r="C22" s="180">
        <f t="shared" si="8"/>
        <v>13410</v>
      </c>
      <c r="G22" s="113"/>
      <c r="H22" s="175" t="s">
        <v>591</v>
      </c>
      <c r="I22" s="179">
        <f t="shared" ref="I22:J22" si="9">IF(ISBLANK(I10),"0",I10)</f>
        <v>17414</v>
      </c>
      <c r="J22" s="180">
        <f t="shared" si="9"/>
        <v>13324</v>
      </c>
    </row>
    <row r="23" spans="1:13" ht="15" customHeight="1" x14ac:dyDescent="0.25">
      <c r="A23" s="176" t="s">
        <v>592</v>
      </c>
      <c r="B23" s="181">
        <f t="shared" ref="B23:C23" si="10">IF(ISBLANK(B11),"0",B11)</f>
        <v>39881</v>
      </c>
      <c r="C23" s="182">
        <f t="shared" si="10"/>
        <v>32822</v>
      </c>
      <c r="G23" s="113"/>
      <c r="H23" s="176" t="s">
        <v>592</v>
      </c>
      <c r="I23" s="181">
        <f t="shared" ref="I23:J23" si="11">IF(ISBLANK(I11),"0",I11)</f>
        <v>60358</v>
      </c>
      <c r="J23" s="182">
        <f t="shared" si="11"/>
        <v>46168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0.21947843743038592</v>
      </c>
      <c r="C29" s="184">
        <f>C17/SUM(C17:C23)*100</f>
        <v>0.20681524638777454</v>
      </c>
      <c r="D29" s="253"/>
      <c r="E29" s="253"/>
      <c r="G29" s="113"/>
      <c r="H29" s="174" t="s">
        <v>593</v>
      </c>
      <c r="I29" s="184">
        <f>I17/SUM(I17:I23)*100</f>
        <v>0.29270247109145747</v>
      </c>
      <c r="J29" s="184">
        <f>J17/SUM(J17:J23)*100</f>
        <v>0.30685838794314263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3.1030087900931598</v>
      </c>
      <c r="C30" s="185">
        <f>C18/SUM(C17:C23)*100</f>
        <v>1.0232123960391259</v>
      </c>
      <c r="D30" s="253"/>
      <c r="E30" s="253"/>
      <c r="G30" s="113"/>
      <c r="H30" s="175" t="s">
        <v>594</v>
      </c>
      <c r="I30" s="185">
        <f>I18/SUM(I17:I23)*100</f>
        <v>1.3177175884877781</v>
      </c>
      <c r="J30" s="185">
        <f>J18/SUM(J17:J23)*100</f>
        <v>0.59271036275192257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10.090895479328491</v>
      </c>
      <c r="C31" s="185">
        <f>C19/SUM(C17:C23)*100</f>
        <v>5.2363689036780121</v>
      </c>
      <c r="D31" s="253"/>
      <c r="E31" s="253"/>
      <c r="G31" s="113"/>
      <c r="H31" s="175" t="s">
        <v>595</v>
      </c>
      <c r="I31" s="185">
        <f>I19/SUM(I17:I23)*100</f>
        <v>4.3501003498332445</v>
      </c>
      <c r="J31" s="185">
        <f>J19/SUM(J17:J23)*100</f>
        <v>2.1257666311067909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19.572290938571602</v>
      </c>
      <c r="C32" s="185">
        <f>C20/SUM(C17:C23)*100</f>
        <v>17.471059948255952</v>
      </c>
      <c r="D32" s="253"/>
      <c r="E32" s="253"/>
      <c r="G32" s="113"/>
      <c r="H32" s="175" t="s">
        <v>596</v>
      </c>
      <c r="I32" s="185">
        <f>I20/SUM(I17:I23)*100</f>
        <v>16.145750249483413</v>
      </c>
      <c r="J32" s="185">
        <f>J20/SUM(J17:J23)*100</f>
        <v>13.957319911196416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47.005634862378621</v>
      </c>
      <c r="C33" s="185">
        <f>C21/SUM(C17:C23)*100</f>
        <v>57.460437530931749</v>
      </c>
      <c r="D33" s="253"/>
      <c r="E33" s="253"/>
      <c r="G33" s="113"/>
      <c r="H33" s="175" t="s">
        <v>597</v>
      </c>
      <c r="I33" s="185">
        <f>I21/SUM(I17:I23)*100</f>
        <v>49.041946601275427</v>
      </c>
      <c r="J33" s="185">
        <f>J21/SUM(J17:J23)*100</f>
        <v>58.513157840540728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5.4445990410143486</v>
      </c>
      <c r="C34" s="185">
        <f>C22/SUM(C17:C23)*100</f>
        <v>5.395705163540967</v>
      </c>
      <c r="D34" s="253"/>
      <c r="E34" s="253"/>
      <c r="G34" s="113"/>
      <c r="H34" s="175" t="s">
        <v>598</v>
      </c>
      <c r="I34" s="185">
        <f>I22/SUM(I17:I23)*100</f>
        <v>6.4602291908575928</v>
      </c>
      <c r="J34" s="185">
        <f>J22/SUM(J17:J23)*100</f>
        <v>5.4880284039656813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14.564092451183393</v>
      </c>
      <c r="C35" s="186">
        <f>C23/SUM(C17:C23)*100</f>
        <v>13.206400811166413</v>
      </c>
      <c r="D35" s="253"/>
      <c r="E35" s="253"/>
      <c r="G35" s="113"/>
      <c r="H35" s="176" t="s">
        <v>599</v>
      </c>
      <c r="I35" s="186">
        <f>I23/SUM(I17:I23)*100</f>
        <v>22.391553548971093</v>
      </c>
      <c r="J35" s="186">
        <f>J23/SUM(J17:J23)*100</f>
        <v>19.016158462495312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0.21947843743038592</v>
      </c>
      <c r="C41" s="184">
        <f t="shared" si="12"/>
        <v>0.20681524638777454</v>
      </c>
      <c r="G41" s="113"/>
      <c r="H41" s="174" t="s">
        <v>601</v>
      </c>
      <c r="I41" s="184">
        <f t="shared" ref="I41:J41" si="13">I29</f>
        <v>0.29270247109145747</v>
      </c>
      <c r="J41" s="184">
        <f t="shared" si="13"/>
        <v>0.30685838794314263</v>
      </c>
    </row>
    <row r="42" spans="1:12" x14ac:dyDescent="0.25">
      <c r="A42" s="175" t="s">
        <v>602</v>
      </c>
      <c r="B42" s="185">
        <f t="shared" si="12"/>
        <v>3.1030087900931598</v>
      </c>
      <c r="C42" s="185">
        <f t="shared" si="12"/>
        <v>1.0232123960391259</v>
      </c>
      <c r="G42" s="113"/>
      <c r="H42" s="175" t="s">
        <v>602</v>
      </c>
      <c r="I42" s="185">
        <f t="shared" ref="I42:J42" si="14">I30</f>
        <v>1.3177175884877781</v>
      </c>
      <c r="J42" s="185">
        <f t="shared" si="14"/>
        <v>0.59271036275192257</v>
      </c>
    </row>
    <row r="43" spans="1:12" x14ac:dyDescent="0.25">
      <c r="A43" s="175" t="s">
        <v>603</v>
      </c>
      <c r="B43" s="185">
        <f t="shared" si="12"/>
        <v>10.090895479328491</v>
      </c>
      <c r="C43" s="185">
        <f t="shared" si="12"/>
        <v>5.2363689036780121</v>
      </c>
      <c r="G43" s="113"/>
      <c r="H43" s="175" t="s">
        <v>603</v>
      </c>
      <c r="I43" s="185">
        <f t="shared" ref="I43:J43" si="15">I31</f>
        <v>4.3501003498332445</v>
      </c>
      <c r="J43" s="185">
        <f t="shared" si="15"/>
        <v>2.1257666311067909</v>
      </c>
    </row>
    <row r="44" spans="1:12" x14ac:dyDescent="0.25">
      <c r="A44" s="175" t="s">
        <v>604</v>
      </c>
      <c r="B44" s="185">
        <f t="shared" si="12"/>
        <v>19.572290938571602</v>
      </c>
      <c r="C44" s="185">
        <f t="shared" si="12"/>
        <v>17.471059948255952</v>
      </c>
      <c r="G44" s="113"/>
      <c r="H44" s="175" t="s">
        <v>604</v>
      </c>
      <c r="I44" s="185">
        <f t="shared" ref="I44:J44" si="16">I32</f>
        <v>16.145750249483413</v>
      </c>
      <c r="J44" s="185">
        <f t="shared" si="16"/>
        <v>13.957319911196416</v>
      </c>
    </row>
    <row r="45" spans="1:12" x14ac:dyDescent="0.25">
      <c r="A45" s="175" t="s">
        <v>605</v>
      </c>
      <c r="B45" s="185">
        <f t="shared" si="12"/>
        <v>47.005634862378621</v>
      </c>
      <c r="C45" s="185">
        <f t="shared" si="12"/>
        <v>57.460437530931749</v>
      </c>
      <c r="G45" s="113"/>
      <c r="H45" s="175" t="s">
        <v>605</v>
      </c>
      <c r="I45" s="185">
        <f t="shared" ref="I45:J45" si="17">I33</f>
        <v>49.041946601275427</v>
      </c>
      <c r="J45" s="185">
        <f t="shared" si="17"/>
        <v>58.513157840540728</v>
      </c>
    </row>
    <row r="46" spans="1:12" x14ac:dyDescent="0.25">
      <c r="A46" s="175" t="s">
        <v>606</v>
      </c>
      <c r="B46" s="185">
        <f t="shared" si="12"/>
        <v>5.4445990410143486</v>
      </c>
      <c r="C46" s="185">
        <f t="shared" si="12"/>
        <v>5.395705163540967</v>
      </c>
      <c r="G46" s="113"/>
      <c r="H46" s="175" t="s">
        <v>606</v>
      </c>
      <c r="I46" s="185">
        <f t="shared" ref="I46:J46" si="18">I34</f>
        <v>6.4602291908575928</v>
      </c>
      <c r="J46" s="185">
        <f t="shared" si="18"/>
        <v>5.4880284039656813</v>
      </c>
    </row>
    <row r="47" spans="1:12" x14ac:dyDescent="0.25">
      <c r="A47" s="176" t="s">
        <v>607</v>
      </c>
      <c r="B47" s="186">
        <f t="shared" si="12"/>
        <v>14.564092451183393</v>
      </c>
      <c r="C47" s="186">
        <f t="shared" si="12"/>
        <v>13.206400811166413</v>
      </c>
      <c r="G47" s="113"/>
      <c r="H47" s="176" t="s">
        <v>607</v>
      </c>
      <c r="I47" s="186">
        <f t="shared" ref="I47:J47" si="19">I35</f>
        <v>22.391553548971093</v>
      </c>
      <c r="J47" s="186">
        <f t="shared" si="19"/>
        <v>19.016158462495312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121503</v>
      </c>
      <c r="C5" s="207">
        <v>100549</v>
      </c>
      <c r="D5" s="253"/>
      <c r="E5" s="253"/>
      <c r="F5" s="1003"/>
      <c r="H5" s="174" t="s">
        <v>624</v>
      </c>
      <c r="I5" s="207">
        <v>52016</v>
      </c>
      <c r="J5" s="207">
        <v>39895</v>
      </c>
    </row>
    <row r="6" spans="1:10" ht="15" customHeight="1" x14ac:dyDescent="0.25">
      <c r="A6" s="175" t="s">
        <v>625</v>
      </c>
      <c r="B6" s="208">
        <v>40002</v>
      </c>
      <c r="C6" s="208">
        <v>39722</v>
      </c>
      <c r="D6" s="253"/>
      <c r="E6" s="253"/>
      <c r="F6" s="1003"/>
      <c r="H6" s="175" t="s">
        <v>625</v>
      </c>
      <c r="I6" s="208">
        <v>71267</v>
      </c>
      <c r="J6" s="208">
        <v>76940</v>
      </c>
    </row>
    <row r="7" spans="1:10" ht="15" customHeight="1" x14ac:dyDescent="0.25">
      <c r="A7" s="176" t="s">
        <v>626</v>
      </c>
      <c r="B7" s="209">
        <v>112326</v>
      </c>
      <c r="C7" s="209">
        <v>108260</v>
      </c>
      <c r="D7" s="253"/>
      <c r="E7" s="253"/>
      <c r="F7" s="1003"/>
      <c r="H7" s="175" t="s">
        <v>626</v>
      </c>
      <c r="I7" s="208">
        <v>145342</v>
      </c>
      <c r="J7" s="208">
        <v>125022</v>
      </c>
    </row>
    <row r="8" spans="1:10" x14ac:dyDescent="0.25">
      <c r="D8" s="253"/>
      <c r="E8" s="253"/>
      <c r="F8" s="1003"/>
      <c r="H8" s="176" t="s">
        <v>2351</v>
      </c>
      <c r="I8" s="209">
        <v>932</v>
      </c>
      <c r="J8" s="209">
        <v>926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121503</v>
      </c>
      <c r="C13" s="178">
        <f>IF(ISBLANK(C5),"0",C5)</f>
        <v>100549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40002</v>
      </c>
      <c r="C14" s="180">
        <f t="shared" si="0"/>
        <v>39722</v>
      </c>
      <c r="D14" s="253"/>
      <c r="E14" s="253"/>
      <c r="F14" s="1003"/>
      <c r="H14" s="174" t="s">
        <v>624</v>
      </c>
      <c r="I14" s="177">
        <f>IF(ISBLANK(I5),"0",I5)</f>
        <v>52016</v>
      </c>
      <c r="J14" s="178">
        <f>IF(ISBLANK(J5),"0",J5)</f>
        <v>39895</v>
      </c>
    </row>
    <row r="15" spans="1:10" ht="15" customHeight="1" x14ac:dyDescent="0.25">
      <c r="A15" s="176" t="s">
        <v>626</v>
      </c>
      <c r="B15" s="181">
        <f t="shared" si="0"/>
        <v>112326</v>
      </c>
      <c r="C15" s="182">
        <f t="shared" si="0"/>
        <v>108260</v>
      </c>
      <c r="D15" s="253"/>
      <c r="E15" s="253"/>
      <c r="F15" s="1003"/>
      <c r="H15" s="175" t="s">
        <v>625</v>
      </c>
      <c r="I15" s="179">
        <f t="shared" ref="I15:J15" si="1">IF(ISBLANK(I6),"0",I6)</f>
        <v>71267</v>
      </c>
      <c r="J15" s="180">
        <f t="shared" si="1"/>
        <v>76940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145342</v>
      </c>
      <c r="J16" s="180">
        <f t="shared" si="2"/>
        <v>125022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932</v>
      </c>
      <c r="J17" s="182">
        <f t="shared" si="3"/>
        <v>926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44.371528424466185</v>
      </c>
      <c r="C21" s="184">
        <f>C13/SUM(C13:C15)*100</f>
        <v>40.457327254950087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14.608280289667716</v>
      </c>
      <c r="C22" s="185">
        <f>C14/SUM(C13:C15)*100</f>
        <v>15.982714429990624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41.020191285866098</v>
      </c>
      <c r="C23" s="186">
        <f>C15/SUM(C13:C15)*100</f>
        <v>43.559958315059291</v>
      </c>
      <c r="D23" s="253"/>
      <c r="E23" s="253"/>
      <c r="F23" s="1003"/>
      <c r="H23" s="174" t="s">
        <v>629</v>
      </c>
      <c r="I23" s="184">
        <f>I14/SUM(I14:I17)*100</f>
        <v>19.296846307089037</v>
      </c>
      <c r="J23" s="184">
        <f>J14/SUM(J14:J17)*100</f>
        <v>16.432369646968692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26.438564014290112</v>
      </c>
      <c r="J24" s="185">
        <f>J15/SUM(J14:J17)*100</f>
        <v>31.690851501134759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53.918837203263138</v>
      </c>
      <c r="J25" s="185">
        <f>J16/SUM(J14:J17)*100</f>
        <v>51.495368291849097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0.34575247535771653</v>
      </c>
      <c r="J26" s="186">
        <f>J17/SUM(J14:J17)*100</f>
        <v>0.38141056004744978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44.371528424466185</v>
      </c>
      <c r="C29" s="189">
        <f t="shared" si="4"/>
        <v>40.457327254950087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14.608280289667716</v>
      </c>
      <c r="C30" s="192">
        <f t="shared" si="4"/>
        <v>15.982714429990624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41.020191285866098</v>
      </c>
      <c r="C31" s="195">
        <f t="shared" si="4"/>
        <v>43.559958315059291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19.296846307089037</v>
      </c>
      <c r="J32" s="189">
        <f>J23</f>
        <v>16.432369646968692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26.438564014290112</v>
      </c>
      <c r="J33" s="192">
        <f t="shared" si="5"/>
        <v>31.690851501134759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53.918837203263138</v>
      </c>
      <c r="J34" s="192">
        <f t="shared" si="6"/>
        <v>51.495368291849097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0.34575247535771653</v>
      </c>
      <c r="J35" s="195">
        <f t="shared" si="7"/>
        <v>0.38141056004744978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4026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607654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151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-3.5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75.58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41.9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122.8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76</v>
      </c>
      <c r="C5" s="655">
        <v>111</v>
      </c>
      <c r="E5" s="28"/>
      <c r="J5" s="654" t="s">
        <v>542</v>
      </c>
      <c r="K5" s="669">
        <f>IF(ISBLANK(B5),"",B5)</f>
        <v>76</v>
      </c>
      <c r="L5" s="618">
        <f>IF(ISBLANK(C5),"",C5)</f>
        <v>111</v>
      </c>
      <c r="N5" s="28"/>
    </row>
    <row r="6" spans="1:15" x14ac:dyDescent="0.25">
      <c r="A6" s="656" t="s">
        <v>543</v>
      </c>
      <c r="B6" s="657">
        <v>129</v>
      </c>
      <c r="C6" s="657">
        <v>154</v>
      </c>
      <c r="E6" s="44"/>
      <c r="J6" s="656" t="s">
        <v>543</v>
      </c>
      <c r="K6" s="670">
        <f t="shared" ref="K6:K10" si="0">IF(ISBLANK(B6),"",B6)</f>
        <v>129</v>
      </c>
      <c r="L6" s="619">
        <f t="shared" ref="L6:L10" si="1">IF(ISBLANK(C6),"",C6)</f>
        <v>154</v>
      </c>
      <c r="N6" s="44"/>
    </row>
    <row r="7" spans="1:15" x14ac:dyDescent="0.25">
      <c r="A7" s="656" t="s">
        <v>641</v>
      </c>
      <c r="B7" s="657">
        <v>438</v>
      </c>
      <c r="C7" s="657">
        <v>489</v>
      </c>
      <c r="E7" s="44"/>
      <c r="J7" s="656" t="s">
        <v>641</v>
      </c>
      <c r="K7" s="670">
        <f t="shared" si="0"/>
        <v>438</v>
      </c>
      <c r="L7" s="619">
        <f t="shared" si="1"/>
        <v>489</v>
      </c>
      <c r="N7" s="44"/>
    </row>
    <row r="8" spans="1:15" x14ac:dyDescent="0.25">
      <c r="A8" s="650" t="s">
        <v>642</v>
      </c>
      <c r="B8" s="651">
        <v>438</v>
      </c>
      <c r="C8" s="651">
        <v>283</v>
      </c>
      <c r="E8" s="21"/>
      <c r="J8" s="650" t="s">
        <v>642</v>
      </c>
      <c r="K8" s="670">
        <f t="shared" si="0"/>
        <v>438</v>
      </c>
      <c r="L8" s="619">
        <f t="shared" si="1"/>
        <v>283</v>
      </c>
      <c r="N8" s="21"/>
    </row>
    <row r="9" spans="1:15" x14ac:dyDescent="0.25">
      <c r="A9" s="650" t="s">
        <v>643</v>
      </c>
      <c r="B9" s="651">
        <v>866</v>
      </c>
      <c r="C9" s="651">
        <v>310</v>
      </c>
      <c r="E9" s="21"/>
      <c r="J9" s="650" t="s">
        <v>643</v>
      </c>
      <c r="K9" s="670">
        <f t="shared" si="0"/>
        <v>866</v>
      </c>
      <c r="L9" s="619">
        <f t="shared" si="1"/>
        <v>310</v>
      </c>
      <c r="N9" s="21"/>
    </row>
    <row r="10" spans="1:15" x14ac:dyDescent="0.25">
      <c r="A10" s="652" t="s">
        <v>365</v>
      </c>
      <c r="B10" s="653">
        <v>3902</v>
      </c>
      <c r="C10" s="653">
        <v>448</v>
      </c>
      <c r="J10" s="652" t="s">
        <v>365</v>
      </c>
      <c r="K10" s="671">
        <f t="shared" si="0"/>
        <v>3902</v>
      </c>
      <c r="L10" s="620">
        <f t="shared" si="1"/>
        <v>448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2.0299999999999998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2.0299999999999998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0.68</v>
      </c>
      <c r="C16" s="197"/>
      <c r="D16" s="253"/>
      <c r="E16" s="254"/>
      <c r="F16" s="253"/>
      <c r="G16" s="253"/>
      <c r="J16" s="675" t="s">
        <v>489</v>
      </c>
      <c r="K16" s="676">
        <f>B16</f>
        <v>0.68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0.93</v>
      </c>
      <c r="C18" s="197"/>
      <c r="D18" s="255"/>
      <c r="E18" s="256"/>
      <c r="F18" s="253"/>
      <c r="G18" s="253"/>
      <c r="J18" s="678" t="s">
        <v>501</v>
      </c>
      <c r="K18" s="674">
        <f>B18</f>
        <v>0.93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2.4700000000000002</v>
      </c>
      <c r="C19" s="198"/>
      <c r="D19" s="255"/>
      <c r="E19" s="256"/>
      <c r="F19" s="253"/>
      <c r="G19" s="253"/>
      <c r="J19" s="672" t="s">
        <v>502</v>
      </c>
      <c r="K19" s="676">
        <f>B19</f>
        <v>2.4700000000000002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1.38</v>
      </c>
      <c r="C21" s="253"/>
      <c r="D21" s="253"/>
      <c r="E21" s="253"/>
      <c r="F21" s="253"/>
      <c r="G21" s="253"/>
      <c r="J21" s="661" t="s">
        <v>498</v>
      </c>
      <c r="K21" s="679">
        <f>B21</f>
        <v>1.38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10</v>
      </c>
      <c r="C32" s="655">
        <v>24</v>
      </c>
      <c r="E32" s="28"/>
      <c r="J32" s="654" t="s">
        <v>542</v>
      </c>
      <c r="K32" s="669">
        <f>IF(ISBLANK(B32),"",B32)</f>
        <v>10</v>
      </c>
      <c r="L32" s="618">
        <f>IF(ISBLANK(C32),"",C32)</f>
        <v>24</v>
      </c>
      <c r="N32" s="28"/>
    </row>
    <row r="33" spans="1:15" x14ac:dyDescent="0.25">
      <c r="A33" s="656" t="s">
        <v>543</v>
      </c>
      <c r="B33" s="657">
        <v>11</v>
      </c>
      <c r="C33" s="657">
        <v>32</v>
      </c>
      <c r="E33" s="44"/>
      <c r="J33" s="656" t="s">
        <v>543</v>
      </c>
      <c r="K33" s="670">
        <f t="shared" ref="K33:K37" si="2">IF(ISBLANK(B33),"",B33)</f>
        <v>11</v>
      </c>
      <c r="L33" s="619">
        <f t="shared" ref="L33:L37" si="3">IF(ISBLANK(C33),"",C33)</f>
        <v>32</v>
      </c>
      <c r="N33" s="44"/>
    </row>
    <row r="34" spans="1:15" x14ac:dyDescent="0.25">
      <c r="A34" s="656" t="s">
        <v>641</v>
      </c>
      <c r="B34" s="657">
        <v>195</v>
      </c>
      <c r="C34" s="657">
        <v>240</v>
      </c>
      <c r="E34" s="44"/>
      <c r="J34" s="656" t="s">
        <v>641</v>
      </c>
      <c r="K34" s="670">
        <f t="shared" si="2"/>
        <v>195</v>
      </c>
      <c r="L34" s="619">
        <f t="shared" si="3"/>
        <v>240</v>
      </c>
      <c r="N34" s="44"/>
    </row>
    <row r="35" spans="1:15" x14ac:dyDescent="0.25">
      <c r="A35" s="650" t="s">
        <v>642</v>
      </c>
      <c r="B35" s="651">
        <v>288</v>
      </c>
      <c r="C35" s="651">
        <v>291</v>
      </c>
      <c r="E35" s="21"/>
      <c r="J35" s="650" t="s">
        <v>642</v>
      </c>
      <c r="K35" s="670">
        <f t="shared" si="2"/>
        <v>288</v>
      </c>
      <c r="L35" s="619">
        <f t="shared" si="3"/>
        <v>291</v>
      </c>
      <c r="N35" s="21"/>
    </row>
    <row r="36" spans="1:15" x14ac:dyDescent="0.25">
      <c r="A36" s="650" t="s">
        <v>643</v>
      </c>
      <c r="B36" s="651">
        <v>352</v>
      </c>
      <c r="C36" s="651">
        <v>182</v>
      </c>
      <c r="E36" s="21"/>
      <c r="J36" s="650" t="s">
        <v>643</v>
      </c>
      <c r="K36" s="670">
        <f t="shared" si="2"/>
        <v>352</v>
      </c>
      <c r="L36" s="619">
        <f t="shared" si="3"/>
        <v>182</v>
      </c>
      <c r="N36" s="21"/>
    </row>
    <row r="37" spans="1:15" x14ac:dyDescent="0.25">
      <c r="A37" s="652" t="s">
        <v>365</v>
      </c>
      <c r="B37" s="653">
        <v>1205</v>
      </c>
      <c r="C37" s="653">
        <v>145</v>
      </c>
      <c r="J37" s="652" t="s">
        <v>365</v>
      </c>
      <c r="K37" s="671">
        <f t="shared" si="2"/>
        <v>1205</v>
      </c>
      <c r="L37" s="620">
        <f t="shared" si="3"/>
        <v>145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0.72</v>
      </c>
      <c r="C42" s="197"/>
      <c r="D42" s="253"/>
      <c r="E42" s="211"/>
      <c r="F42" s="253"/>
      <c r="G42" s="253"/>
      <c r="J42" s="673" t="s">
        <v>488</v>
      </c>
      <c r="K42" s="674">
        <f>B42</f>
        <v>0.72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0.35</v>
      </c>
      <c r="C43" s="197"/>
      <c r="D43" s="253"/>
      <c r="E43" s="254"/>
      <c r="F43" s="253"/>
      <c r="G43" s="253"/>
      <c r="J43" s="675" t="s">
        <v>489</v>
      </c>
      <c r="K43" s="676">
        <f>B43</f>
        <v>0.35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0.35</v>
      </c>
      <c r="C45" s="197"/>
      <c r="D45" s="255"/>
      <c r="E45" s="256"/>
      <c r="F45" s="253"/>
      <c r="G45" s="253"/>
      <c r="J45" s="678" t="s">
        <v>501</v>
      </c>
      <c r="K45" s="674">
        <f>B45</f>
        <v>0.35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1.07</v>
      </c>
      <c r="C46" s="198"/>
      <c r="D46" s="255"/>
      <c r="E46" s="256"/>
      <c r="F46" s="253"/>
      <c r="G46" s="253"/>
      <c r="J46" s="672" t="s">
        <v>502</v>
      </c>
      <c r="K46" s="676">
        <f>B46</f>
        <v>1.07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0.55000000000000004</v>
      </c>
      <c r="C48" s="253"/>
      <c r="D48" s="253"/>
      <c r="E48" s="253"/>
      <c r="F48" s="253"/>
      <c r="G48" s="253"/>
      <c r="J48" s="661" t="s">
        <v>498</v>
      </c>
      <c r="K48" s="679">
        <f>B48</f>
        <v>0.55000000000000004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6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433899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13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280249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792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186522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6</v>
      </c>
      <c r="C4" s="643">
        <v>182003</v>
      </c>
      <c r="D4" s="643">
        <v>13</v>
      </c>
      <c r="E4" s="643">
        <v>50436</v>
      </c>
      <c r="F4" s="643">
        <v>11</v>
      </c>
      <c r="G4" s="643">
        <v>556</v>
      </c>
      <c r="H4" s="643">
        <v>45923</v>
      </c>
      <c r="I4" s="253"/>
      <c r="J4" s="253"/>
      <c r="K4" s="253"/>
    </row>
    <row r="5" spans="1:11" x14ac:dyDescent="0.25">
      <c r="A5" s="767">
        <v>2021</v>
      </c>
      <c r="B5" s="602">
        <v>6</v>
      </c>
      <c r="C5" s="602">
        <v>383250</v>
      </c>
      <c r="D5" s="602">
        <v>13</v>
      </c>
      <c r="E5" s="602">
        <v>129771</v>
      </c>
      <c r="F5" s="602">
        <v>11</v>
      </c>
      <c r="G5" s="602">
        <v>634</v>
      </c>
      <c r="H5" s="602">
        <v>84151</v>
      </c>
      <c r="I5" s="253"/>
      <c r="J5" s="253"/>
      <c r="K5" s="253"/>
    </row>
    <row r="6" spans="1:11" x14ac:dyDescent="0.25">
      <c r="A6" s="481">
        <v>2022</v>
      </c>
      <c r="B6" s="617">
        <v>6</v>
      </c>
      <c r="C6" s="617">
        <v>433899</v>
      </c>
      <c r="D6" s="617">
        <v>13</v>
      </c>
      <c r="E6" s="617">
        <v>280249</v>
      </c>
      <c r="F6" s="617">
        <v>11</v>
      </c>
      <c r="G6" s="617">
        <v>792</v>
      </c>
      <c r="H6" s="617">
        <v>186522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2012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54.3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56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9.1999999999999993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79.900000000000006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42838857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70499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52</v>
      </c>
      <c r="C4" s="600">
        <v>8.4</v>
      </c>
      <c r="D4" s="600">
        <v>53.5</v>
      </c>
      <c r="E4" s="600">
        <v>0.64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50</v>
      </c>
      <c r="C5" s="602">
        <v>7.8</v>
      </c>
      <c r="D5" s="751">
        <v>56.5</v>
      </c>
      <c r="E5" s="751">
        <v>0.17</v>
      </c>
      <c r="G5" s="647" t="s">
        <v>446</v>
      </c>
      <c r="H5" s="648">
        <f>IF(ISBLANK(B4),"",B4)</f>
        <v>52</v>
      </c>
      <c r="I5" s="648">
        <f>IF(ISBLANK(B5),"",B5)</f>
        <v>50</v>
      </c>
      <c r="J5" s="649">
        <f>IF(ISBLANK(B6),"",B6)</f>
        <v>58</v>
      </c>
      <c r="K5" s="569"/>
    </row>
    <row r="6" spans="1:11" x14ac:dyDescent="0.25">
      <c r="A6" s="218">
        <v>2022</v>
      </c>
      <c r="B6" s="601">
        <v>58</v>
      </c>
      <c r="C6" s="602">
        <v>9.1</v>
      </c>
      <c r="D6" s="959">
        <v>54.3</v>
      </c>
      <c r="E6" s="959">
        <v>0.74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8.4</v>
      </c>
      <c r="I9" s="648">
        <f>IF(ISBLANK(C5),"",C5)</f>
        <v>7.8</v>
      </c>
      <c r="J9" s="649">
        <f>IF(ISBLANK(C6),"",C6)</f>
        <v>9.1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1889</v>
      </c>
      <c r="C4" s="643">
        <v>3.1</v>
      </c>
      <c r="D4" s="643">
        <v>0.7</v>
      </c>
      <c r="E4" s="643">
        <v>0.14000000000000001</v>
      </c>
      <c r="F4" s="643">
        <v>0.5</v>
      </c>
      <c r="G4" s="643">
        <v>2.6</v>
      </c>
      <c r="H4" s="1066"/>
      <c r="I4" s="253"/>
      <c r="J4" s="253"/>
      <c r="K4" s="253"/>
    </row>
    <row r="5" spans="1:11" x14ac:dyDescent="0.25">
      <c r="A5" s="480">
        <v>2021</v>
      </c>
      <c r="B5" s="602">
        <v>1912</v>
      </c>
      <c r="C5" s="602">
        <v>3.1</v>
      </c>
      <c r="D5" s="602">
        <v>0.7</v>
      </c>
      <c r="E5" s="602">
        <v>0.15</v>
      </c>
      <c r="F5" s="602">
        <v>0.5</v>
      </c>
      <c r="G5" s="602">
        <v>2.7</v>
      </c>
      <c r="H5" s="1066"/>
      <c r="I5" s="253"/>
      <c r="J5" s="253"/>
      <c r="K5" s="253"/>
    </row>
    <row r="6" spans="1:11" x14ac:dyDescent="0.25">
      <c r="A6" s="360">
        <v>2022</v>
      </c>
      <c r="B6" s="602">
        <v>2012</v>
      </c>
      <c r="C6" s="602">
        <v>3.3</v>
      </c>
      <c r="D6" s="602">
        <v>0.7</v>
      </c>
      <c r="E6" s="602">
        <v>0.15</v>
      </c>
      <c r="F6" s="602">
        <v>0.6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93.1</v>
      </c>
      <c r="C5" s="602">
        <v>68.5</v>
      </c>
      <c r="D5" s="602">
        <v>36</v>
      </c>
      <c r="E5" s="602">
        <v>5.8</v>
      </c>
      <c r="F5" s="253"/>
      <c r="G5" s="253"/>
      <c r="H5" s="253"/>
    </row>
    <row r="6" spans="1:8" x14ac:dyDescent="0.25">
      <c r="A6" s="360">
        <v>2021</v>
      </c>
      <c r="B6" s="602">
        <v>89.6</v>
      </c>
      <c r="C6" s="602">
        <v>46.8</v>
      </c>
      <c r="D6" s="602">
        <v>25</v>
      </c>
      <c r="E6" s="602">
        <v>4.0999999999999996</v>
      </c>
      <c r="F6" s="253"/>
      <c r="G6" s="253"/>
      <c r="H6" s="253"/>
    </row>
    <row r="7" spans="1:8" x14ac:dyDescent="0.25">
      <c r="A7" s="481">
        <v>2022</v>
      </c>
      <c r="B7" s="1067">
        <v>91</v>
      </c>
      <c r="C7" s="1067">
        <v>79.900000000000006</v>
      </c>
      <c r="D7" s="1067">
        <v>56</v>
      </c>
      <c r="E7" s="1067">
        <v>9.1999999999999993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4.0999999999999996</v>
      </c>
    </row>
    <row r="17" spans="1:2" x14ac:dyDescent="0.25">
      <c r="A17" s="633">
        <f t="shared" si="0"/>
        <v>2022</v>
      </c>
      <c r="B17" s="627">
        <f t="shared" si="1"/>
        <v>9.1999999999999993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47297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130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364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4674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2578442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4243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51030</v>
      </c>
      <c r="C5" s="1034">
        <v>23095</v>
      </c>
      <c r="D5" s="600">
        <v>27935</v>
      </c>
      <c r="G5" s="871" t="s">
        <v>126</v>
      </c>
      <c r="H5" s="637">
        <f>IF(ISBLANK(D7),"",D7)</f>
        <v>26182</v>
      </c>
    </row>
    <row r="6" spans="1:17" x14ac:dyDescent="0.25">
      <c r="A6" s="641">
        <v>2021</v>
      </c>
      <c r="B6" s="1034">
        <v>45884</v>
      </c>
      <c r="C6" s="1034">
        <v>20679</v>
      </c>
      <c r="D6" s="602">
        <v>25205</v>
      </c>
      <c r="G6" s="635" t="s">
        <v>127</v>
      </c>
      <c r="H6" s="623">
        <f>IF(ISBLANK(C7),"",C7)</f>
        <v>21115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47297</v>
      </c>
      <c r="C7" s="1034">
        <v>21115</v>
      </c>
      <c r="D7" s="617">
        <v>26182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26182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21115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459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4.0999999999999996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36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897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0.8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42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417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19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17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45265</v>
      </c>
      <c r="C6" s="55">
        <v>23333</v>
      </c>
      <c r="D6" s="55">
        <v>21932</v>
      </c>
      <c r="E6" s="70">
        <v>51003</v>
      </c>
      <c r="F6" s="55">
        <v>26297</v>
      </c>
      <c r="G6" s="110">
        <v>24706</v>
      </c>
      <c r="H6" s="55">
        <v>25406</v>
      </c>
      <c r="I6" s="55">
        <v>12979</v>
      </c>
      <c r="J6" s="55">
        <v>12427</v>
      </c>
      <c r="K6" s="70">
        <v>115291</v>
      </c>
      <c r="L6" s="55">
        <v>59344</v>
      </c>
      <c r="M6" s="110">
        <v>55947</v>
      </c>
      <c r="N6" s="70">
        <v>103531</v>
      </c>
      <c r="O6" s="55">
        <v>52509</v>
      </c>
      <c r="P6" s="110">
        <v>51022</v>
      </c>
      <c r="Q6" s="70">
        <v>408581</v>
      </c>
      <c r="R6" s="55">
        <v>202065</v>
      </c>
      <c r="S6" s="110">
        <v>206516</v>
      </c>
      <c r="T6" s="70">
        <v>618624</v>
      </c>
      <c r="U6" s="55">
        <v>298355</v>
      </c>
      <c r="V6" s="160">
        <v>320269</v>
      </c>
    </row>
    <row r="7" spans="1:22" x14ac:dyDescent="0.25">
      <c r="A7" s="286">
        <v>2021</v>
      </c>
      <c r="B7" s="167">
        <v>45237</v>
      </c>
      <c r="C7" s="94">
        <v>23273</v>
      </c>
      <c r="D7" s="94">
        <v>21964</v>
      </c>
      <c r="E7" s="167">
        <v>51184</v>
      </c>
      <c r="F7" s="94">
        <v>26428</v>
      </c>
      <c r="G7" s="169">
        <v>24756</v>
      </c>
      <c r="H7" s="94">
        <v>25344</v>
      </c>
      <c r="I7" s="94">
        <v>12941</v>
      </c>
      <c r="J7" s="94">
        <v>12403</v>
      </c>
      <c r="K7" s="167">
        <v>115406</v>
      </c>
      <c r="L7" s="94">
        <v>59405</v>
      </c>
      <c r="M7" s="169">
        <v>56001</v>
      </c>
      <c r="N7" s="167">
        <v>102285</v>
      </c>
      <c r="O7" s="94">
        <v>51957</v>
      </c>
      <c r="P7" s="169">
        <v>50328</v>
      </c>
      <c r="Q7" s="167">
        <v>406137</v>
      </c>
      <c r="R7" s="94">
        <v>200946</v>
      </c>
      <c r="S7" s="169">
        <v>205191</v>
      </c>
      <c r="T7" s="212">
        <v>617177</v>
      </c>
      <c r="U7" s="58">
        <v>297509</v>
      </c>
      <c r="V7" s="160">
        <v>319668</v>
      </c>
    </row>
    <row r="8" spans="1:22" x14ac:dyDescent="0.25">
      <c r="A8" s="219">
        <v>2022</v>
      </c>
      <c r="B8" s="72">
        <v>45064</v>
      </c>
      <c r="C8" s="61">
        <v>23199</v>
      </c>
      <c r="D8" s="61">
        <v>21865</v>
      </c>
      <c r="E8" s="72">
        <v>49903</v>
      </c>
      <c r="F8" s="61">
        <v>25713</v>
      </c>
      <c r="G8" s="111">
        <v>24190</v>
      </c>
      <c r="H8" s="61">
        <v>24962</v>
      </c>
      <c r="I8" s="61">
        <v>12658</v>
      </c>
      <c r="J8" s="61">
        <v>12304</v>
      </c>
      <c r="K8" s="72">
        <v>113316</v>
      </c>
      <c r="L8" s="61">
        <v>58266</v>
      </c>
      <c r="M8" s="111">
        <v>55050</v>
      </c>
      <c r="N8" s="72">
        <v>105236</v>
      </c>
      <c r="O8" s="61">
        <v>52869</v>
      </c>
      <c r="P8" s="111">
        <v>52367</v>
      </c>
      <c r="Q8" s="72">
        <v>395777</v>
      </c>
      <c r="R8" s="61">
        <v>194757</v>
      </c>
      <c r="S8" s="111">
        <v>201020</v>
      </c>
      <c r="T8" s="72">
        <v>607654</v>
      </c>
      <c r="U8" s="61">
        <v>291851</v>
      </c>
      <c r="V8" s="111">
        <v>315803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45064</v>
      </c>
      <c r="C15" s="172">
        <f>E8</f>
        <v>49903</v>
      </c>
      <c r="D15" s="172">
        <f>H8</f>
        <v>24962</v>
      </c>
      <c r="E15" s="172">
        <f>K8</f>
        <v>113316</v>
      </c>
      <c r="F15" s="172">
        <f>N8</f>
        <v>105236</v>
      </c>
      <c r="G15" s="172">
        <f>Q8</f>
        <v>395777</v>
      </c>
      <c r="H15" s="334">
        <f>T8</f>
        <v>607654</v>
      </c>
      <c r="M15" s="172">
        <f>K8</f>
        <v>113316</v>
      </c>
      <c r="N15" s="172">
        <f>H15-E15-O15</f>
        <v>377428</v>
      </c>
      <c r="O15" s="172">
        <f>H15-(B15+C15+G15)</f>
        <v>116910</v>
      </c>
      <c r="P15" s="29"/>
      <c r="Q15" s="100">
        <f>M15/H15*100</f>
        <v>18.648112248088548</v>
      </c>
      <c r="R15" s="100">
        <f>N15/H15*100</f>
        <v>62.112320498178242</v>
      </c>
      <c r="S15" s="100">
        <f>O15/H15*100</f>
        <v>19.23956725373321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18.648112248088548</v>
      </c>
      <c r="R18" s="100">
        <f>N15/H15*100</f>
        <v>62.112320498178242</v>
      </c>
      <c r="S18" s="100">
        <f>O15/H15*100</f>
        <v>19.23956725373321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4.7</v>
      </c>
      <c r="C23" s="361"/>
      <c r="D23" s="361"/>
      <c r="E23" s="167">
        <v>10.5</v>
      </c>
      <c r="F23" s="361"/>
      <c r="G23" s="362"/>
      <c r="H23" s="167">
        <v>2.96</v>
      </c>
      <c r="I23" s="94">
        <v>4.5199999999999996</v>
      </c>
      <c r="J23" s="169">
        <v>1.29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4.7</v>
      </c>
      <c r="C24" s="361"/>
      <c r="D24" s="361"/>
      <c r="E24" s="167">
        <v>8</v>
      </c>
      <c r="F24" s="361"/>
      <c r="G24" s="362"/>
      <c r="H24" s="167">
        <v>3.05</v>
      </c>
      <c r="I24" s="94">
        <v>3.91</v>
      </c>
      <c r="J24" s="169">
        <v>2.17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4.0999999999999996</v>
      </c>
      <c r="C25" s="357"/>
      <c r="D25" s="357"/>
      <c r="E25" s="72">
        <v>7.6</v>
      </c>
      <c r="F25" s="357"/>
      <c r="G25" s="461"/>
      <c r="H25" s="72">
        <v>2.9</v>
      </c>
      <c r="I25" s="61">
        <v>2.64</v>
      </c>
      <c r="J25" s="111">
        <v>3.18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1.29</v>
      </c>
      <c r="C32" s="674">
        <f>IF(ISBLANK(I23),"",I23)</f>
        <v>4.5199999999999996</v>
      </c>
      <c r="F32" s="700">
        <f>A23</f>
        <v>2020</v>
      </c>
      <c r="G32" s="674">
        <f>IF(ISBLANK(J23),"",J23)</f>
        <v>1.29</v>
      </c>
      <c r="H32" s="674">
        <f>IF(ISBLANK(I23),"",I23)</f>
        <v>4.5199999999999996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2.17</v>
      </c>
      <c r="C33" s="853">
        <f t="shared" ref="C33:C34" si="2">IF(ISBLANK(I24),"",I24)</f>
        <v>3.91</v>
      </c>
      <c r="F33" s="701">
        <f t="shared" ref="F33:F34" si="3">A24</f>
        <v>2021</v>
      </c>
      <c r="G33" s="853">
        <f t="shared" ref="G33:G34" si="4">IF(ISBLANK(J24),"",J24)</f>
        <v>2.17</v>
      </c>
      <c r="H33" s="853">
        <f t="shared" ref="H33:H34" si="5">IF(ISBLANK(I24),"",I24)</f>
        <v>3.91</v>
      </c>
    </row>
    <row r="34" spans="1:8" x14ac:dyDescent="0.25">
      <c r="A34" s="702">
        <f t="shared" si="0"/>
        <v>2022</v>
      </c>
      <c r="B34" s="676">
        <f t="shared" si="1"/>
        <v>3.18</v>
      </c>
      <c r="C34" s="676">
        <f t="shared" si="2"/>
        <v>2.64</v>
      </c>
      <c r="F34" s="702">
        <f t="shared" si="3"/>
        <v>2022</v>
      </c>
      <c r="G34" s="676">
        <f t="shared" si="4"/>
        <v>3.18</v>
      </c>
      <c r="H34" s="676">
        <f t="shared" si="5"/>
        <v>2.64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431</v>
      </c>
      <c r="C4" s="600">
        <v>23</v>
      </c>
      <c r="D4" s="600">
        <v>44</v>
      </c>
      <c r="E4" s="599">
        <v>18</v>
      </c>
      <c r="F4" s="600">
        <v>4.0999999999999996</v>
      </c>
      <c r="G4" s="600">
        <v>0.4</v>
      </c>
    </row>
    <row r="5" spans="1:10" x14ac:dyDescent="0.25">
      <c r="A5" s="286">
        <v>2022</v>
      </c>
      <c r="B5" s="751">
        <v>422</v>
      </c>
      <c r="C5" s="751">
        <v>21</v>
      </c>
      <c r="D5" s="751">
        <v>47</v>
      </c>
      <c r="E5" s="753">
        <v>21</v>
      </c>
      <c r="F5" s="751">
        <v>4.0999999999999996</v>
      </c>
      <c r="G5" s="751">
        <v>0.4</v>
      </c>
    </row>
    <row r="6" spans="1:10" x14ac:dyDescent="0.25">
      <c r="A6" s="218">
        <v>2023</v>
      </c>
      <c r="B6" s="752">
        <v>417</v>
      </c>
      <c r="C6" s="752">
        <v>19</v>
      </c>
      <c r="D6" s="752">
        <v>42</v>
      </c>
      <c r="E6" s="754">
        <v>17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431</v>
      </c>
      <c r="C11" s="80">
        <f>IF(ISBLANK(D4),"",D4)</f>
        <v>44</v>
      </c>
      <c r="E11" s="103">
        <f>A4</f>
        <v>2021</v>
      </c>
      <c r="F11" s="80">
        <f>IF(ISBLANK(B4),"",B4)</f>
        <v>431</v>
      </c>
      <c r="G11" s="80">
        <f>IF(ISBLANK(D4),"",D4)</f>
        <v>44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422</v>
      </c>
      <c r="C12" s="80">
        <f>IF(ISBLANK(D5),"",D5)</f>
        <v>47</v>
      </c>
      <c r="E12" s="103">
        <f t="shared" ref="E12:E13" si="1">A5</f>
        <v>2022</v>
      </c>
      <c r="F12" s="80">
        <f t="shared" ref="F12:F13" si="2">IF(ISBLANK(B5),"",B5)</f>
        <v>422</v>
      </c>
      <c r="G12" s="80">
        <f t="shared" ref="G12:G13" si="3">IF(ISBLANK(D5),"",D5)</f>
        <v>47</v>
      </c>
    </row>
    <row r="13" spans="1:10" x14ac:dyDescent="0.25">
      <c r="A13" s="155">
        <f t="shared" si="0"/>
        <v>2023</v>
      </c>
      <c r="B13" s="83">
        <f>IF(ISBLANK(B6),"",B6)</f>
        <v>417</v>
      </c>
      <c r="C13" s="83">
        <f>IF(ISBLANK(D6),"",D6)</f>
        <v>42</v>
      </c>
      <c r="D13" s="253"/>
      <c r="E13" s="155">
        <f t="shared" si="1"/>
        <v>2023</v>
      </c>
      <c r="F13" s="83">
        <f t="shared" si="2"/>
        <v>417</v>
      </c>
      <c r="G13" s="83">
        <f t="shared" si="3"/>
        <v>42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23</v>
      </c>
      <c r="C18" s="80">
        <f>IF(ISBLANK(E4),"",E4)</f>
        <v>18</v>
      </c>
      <c r="E18" s="603">
        <f>A4</f>
        <v>2021</v>
      </c>
      <c r="F18" s="100">
        <f>IF(ISBLANK(C4),"",C4)</f>
        <v>23</v>
      </c>
      <c r="G18" s="100">
        <f>IF(ISBLANK(E4),"",E4)</f>
        <v>18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21</v>
      </c>
      <c r="C19" s="80">
        <f>IF(ISBLANK(E5),"",E5)</f>
        <v>21</v>
      </c>
      <c r="E19" s="103">
        <f t="shared" ref="E19:E20" si="5">A5</f>
        <v>2022</v>
      </c>
      <c r="F19" s="104">
        <f>IF(ISBLANK(C5),"",C5)</f>
        <v>21</v>
      </c>
      <c r="G19" s="104">
        <f t="shared" ref="G19:G20" si="6">IF(ISBLANK(E5),"",E5)</f>
        <v>21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19</v>
      </c>
      <c r="C20" s="83">
        <f>IF(ISBLANK(E6),"",E6)</f>
        <v>17</v>
      </c>
      <c r="E20" s="155">
        <f t="shared" si="5"/>
        <v>2023</v>
      </c>
      <c r="F20" s="83">
        <f>IF(ISBLANK(C6),"",C6)</f>
        <v>19</v>
      </c>
      <c r="G20" s="83">
        <f t="shared" si="6"/>
        <v>17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11063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9639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5545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3053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12133</v>
      </c>
    </row>
    <row r="17" spans="2:3" x14ac:dyDescent="0.25">
      <c r="B17" s="253">
        <v>2022</v>
      </c>
      <c r="C17" s="1100">
        <v>10331</v>
      </c>
    </row>
    <row r="18" spans="2:3" x14ac:dyDescent="0.25">
      <c r="B18" s="253">
        <v>2023</v>
      </c>
      <c r="C18" s="1100">
        <v>9639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12133</v>
      </c>
    </row>
    <row r="22" spans="2:3" x14ac:dyDescent="0.25">
      <c r="B22" s="636">
        <f>B17</f>
        <v>2022</v>
      </c>
      <c r="C22" s="636">
        <f t="shared" ref="C22:C23" si="0">IF(ISBLANK(C17),"",C17)</f>
        <v>10331</v>
      </c>
    </row>
    <row r="23" spans="2:3" x14ac:dyDescent="0.25">
      <c r="B23" s="636">
        <f>B18</f>
        <v>2023</v>
      </c>
      <c r="C23" s="636">
        <f t="shared" si="0"/>
        <v>9639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445</v>
      </c>
      <c r="C5" s="55">
        <v>463</v>
      </c>
      <c r="D5" s="55">
        <v>470</v>
      </c>
      <c r="E5" s="269">
        <f>SUM(B5:D5)</f>
        <v>1378</v>
      </c>
      <c r="F5" s="71">
        <v>13420</v>
      </c>
      <c r="G5" s="70">
        <v>0.4</v>
      </c>
      <c r="H5" s="55">
        <v>0.1</v>
      </c>
      <c r="I5" s="110">
        <v>0.4</v>
      </c>
      <c r="J5" s="71">
        <v>2.2000000000000002</v>
      </c>
    </row>
    <row r="6" spans="1:10" x14ac:dyDescent="0.25">
      <c r="A6" s="286">
        <v>2022</v>
      </c>
      <c r="B6" s="757">
        <v>583</v>
      </c>
      <c r="C6" s="758">
        <v>473</v>
      </c>
      <c r="D6" s="758">
        <v>442</v>
      </c>
      <c r="E6" s="270">
        <f>SUM(B6:D6)</f>
        <v>1498</v>
      </c>
      <c r="F6" s="214">
        <v>11900</v>
      </c>
      <c r="G6" s="457">
        <v>0.5</v>
      </c>
      <c r="H6" s="458">
        <v>0.1</v>
      </c>
      <c r="I6" s="763">
        <v>0.4</v>
      </c>
      <c r="J6" s="214">
        <v>2</v>
      </c>
    </row>
    <row r="7" spans="1:10" x14ac:dyDescent="0.25">
      <c r="A7" s="218">
        <v>2023</v>
      </c>
      <c r="B7" s="167">
        <v>633</v>
      </c>
      <c r="C7" s="94">
        <v>500</v>
      </c>
      <c r="D7" s="94">
        <v>445</v>
      </c>
      <c r="E7" s="447">
        <f>SUM(B7:D7)</f>
        <v>1578</v>
      </c>
      <c r="F7" s="168">
        <v>11063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13420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11900</v>
      </c>
      <c r="C14" s="28"/>
      <c r="D14" s="28"/>
      <c r="F14" s="625" t="s">
        <v>1526</v>
      </c>
      <c r="G14" s="621">
        <f>IF(ISBLANK(B7),"",B7)</f>
        <v>633</v>
      </c>
      <c r="I14" s="625" t="s">
        <v>1529</v>
      </c>
      <c r="J14" s="621">
        <f>IF(ISBLANK(B7),"",B7)</f>
        <v>633</v>
      </c>
    </row>
    <row r="15" spans="1:10" x14ac:dyDescent="0.25">
      <c r="A15" s="624">
        <f t="shared" ref="A15" si="1">A7</f>
        <v>2023</v>
      </c>
      <c r="B15" s="623">
        <f t="shared" si="0"/>
        <v>11063</v>
      </c>
      <c r="C15" s="28"/>
      <c r="D15" s="28"/>
      <c r="F15" s="626" t="s">
        <v>1527</v>
      </c>
      <c r="G15" s="622">
        <f>IF(ISBLANK(C7),"",C7)</f>
        <v>500</v>
      </c>
      <c r="I15" s="626" t="s">
        <v>1538</v>
      </c>
      <c r="J15" s="622">
        <f>IF(ISBLANK(C7),"",C7)</f>
        <v>500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445</v>
      </c>
      <c r="I16" s="627" t="s">
        <v>1539</v>
      </c>
      <c r="J16" s="623">
        <f>IF(ISBLANK(D7),"",D7)</f>
        <v>445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762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1872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1152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15.4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1133</v>
      </c>
      <c r="C6" s="759"/>
      <c r="D6" s="759"/>
      <c r="E6" s="457">
        <v>14.8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1116</v>
      </c>
      <c r="C7" s="759"/>
      <c r="D7" s="759"/>
      <c r="E7" s="457">
        <v>14.5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1152</v>
      </c>
      <c r="C8" s="760"/>
      <c r="D8" s="760"/>
      <c r="E8" s="601">
        <v>15.4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1133</v>
      </c>
      <c r="C16" s="755"/>
      <c r="I16" s="700">
        <f>A6</f>
        <v>2020</v>
      </c>
      <c r="J16" s="674">
        <f>IF(ISBLANK(E6),"",E6)</f>
        <v>14.8</v>
      </c>
      <c r="K16" s="756"/>
    </row>
    <row r="17" spans="1:10" x14ac:dyDescent="0.25">
      <c r="A17" s="701">
        <f>A7</f>
        <v>2021</v>
      </c>
      <c r="B17" s="853">
        <f>IF(ISBLANK(B7),"",B7)</f>
        <v>1116</v>
      </c>
      <c r="C17" s="755"/>
      <c r="I17" s="701">
        <f>A7</f>
        <v>2021</v>
      </c>
      <c r="J17" s="853">
        <f>IF(ISBLANK(E7),"",E7)</f>
        <v>14.5</v>
      </c>
    </row>
    <row r="18" spans="1:10" x14ac:dyDescent="0.25">
      <c r="A18" s="702">
        <f>A8</f>
        <v>2022</v>
      </c>
      <c r="B18" s="676">
        <f>IF(ISBLANK(B8),"",B8)</f>
        <v>1152</v>
      </c>
      <c r="C18" s="755"/>
      <c r="I18" s="702">
        <f>A8</f>
        <v>2022</v>
      </c>
      <c r="J18" s="676">
        <f>IF(ISBLANK(E8),"",E8)</f>
        <v>15.4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336</v>
      </c>
      <c r="D5" s="449">
        <f>IF(ISBLANK(B5),"",A5)</f>
        <v>2021</v>
      </c>
      <c r="E5" s="618">
        <f>IF(ISBLANK(B5),"",B5)</f>
        <v>336</v>
      </c>
      <c r="K5" s="217">
        <v>2020</v>
      </c>
      <c r="L5" s="655">
        <v>4.0999999999999996</v>
      </c>
    </row>
    <row r="6" spans="1:12" x14ac:dyDescent="0.25">
      <c r="A6" s="229">
        <v>2022</v>
      </c>
      <c r="B6" s="602">
        <v>347</v>
      </c>
      <c r="D6" s="450">
        <f>IF(ISBLANK(B6),"",A6)</f>
        <v>2022</v>
      </c>
      <c r="E6" s="619">
        <f>IF(ISBLANK(B6),"",B6)</f>
        <v>347</v>
      </c>
      <c r="K6" s="286">
        <v>2021</v>
      </c>
      <c r="L6" s="657">
        <v>3.7</v>
      </c>
    </row>
    <row r="7" spans="1:12" x14ac:dyDescent="0.25">
      <c r="A7" s="123">
        <v>2023</v>
      </c>
      <c r="B7" s="617">
        <v>338</v>
      </c>
      <c r="D7" s="379">
        <f>IF(ISBLANK(B7),"",A7)</f>
        <v>2023</v>
      </c>
      <c r="E7" s="620">
        <f>IF(ISBLANK(B7),"",B7)</f>
        <v>338</v>
      </c>
      <c r="K7" s="219">
        <v>2022</v>
      </c>
      <c r="L7" s="617">
        <v>3.7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583</v>
      </c>
      <c r="C4" s="643">
        <v>1720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565</v>
      </c>
      <c r="C5" s="602">
        <v>1699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762</v>
      </c>
      <c r="C6" s="602">
        <v>1872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131</v>
      </c>
      <c r="C5" s="643">
        <v>4719</v>
      </c>
      <c r="D5" s="643">
        <v>390</v>
      </c>
      <c r="E5" s="869">
        <v>8.1999999999999993</v>
      </c>
      <c r="F5" s="1039">
        <v>7.7</v>
      </c>
      <c r="G5" s="1039">
        <v>8.6999999999999993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127</v>
      </c>
      <c r="C6" s="657">
        <v>4852</v>
      </c>
      <c r="D6" s="657">
        <v>361</v>
      </c>
      <c r="E6" s="657">
        <v>7.4</v>
      </c>
      <c r="F6" s="657">
        <v>7</v>
      </c>
      <c r="G6" s="657">
        <v>7.9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130</v>
      </c>
      <c r="C7" s="617">
        <v>4674</v>
      </c>
      <c r="D7" s="617">
        <v>364</v>
      </c>
      <c r="E7" s="617">
        <v>7.8</v>
      </c>
      <c r="F7" s="617">
        <v>7.2</v>
      </c>
      <c r="G7" s="617">
        <v>8.3000000000000007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10.5</v>
      </c>
      <c r="C4" s="655">
        <v>5235</v>
      </c>
      <c r="D4" s="655">
        <v>4.5</v>
      </c>
      <c r="E4" s="655">
        <v>2968</v>
      </c>
      <c r="F4" s="655">
        <v>0.5</v>
      </c>
      <c r="G4" s="655">
        <v>475</v>
      </c>
      <c r="H4" s="655">
        <v>41</v>
      </c>
      <c r="I4" s="655">
        <v>906</v>
      </c>
      <c r="J4" s="655">
        <v>0.8</v>
      </c>
      <c r="K4" s="253"/>
      <c r="L4" s="253"/>
      <c r="M4" s="253"/>
    </row>
    <row r="5" spans="1:13" x14ac:dyDescent="0.25">
      <c r="A5" s="486">
        <v>2022</v>
      </c>
      <c r="B5" s="602">
        <v>9.1</v>
      </c>
      <c r="C5" s="602">
        <v>5416</v>
      </c>
      <c r="D5" s="602">
        <v>4.8</v>
      </c>
      <c r="E5" s="602">
        <v>2989</v>
      </c>
      <c r="F5" s="602">
        <v>0.5</v>
      </c>
      <c r="G5" s="602">
        <v>469</v>
      </c>
      <c r="H5" s="602">
        <v>42</v>
      </c>
      <c r="I5" s="602">
        <v>975</v>
      </c>
      <c r="J5" s="602">
        <v>0.8</v>
      </c>
      <c r="K5" s="253"/>
      <c r="L5" s="253"/>
      <c r="M5" s="253"/>
    </row>
    <row r="6" spans="1:13" x14ac:dyDescent="0.25">
      <c r="A6" s="481">
        <v>2023</v>
      </c>
      <c r="B6" s="617"/>
      <c r="C6" s="617">
        <v>5545</v>
      </c>
      <c r="D6" s="617"/>
      <c r="E6" s="617">
        <v>3053</v>
      </c>
      <c r="F6" s="617"/>
      <c r="G6" s="617">
        <v>459</v>
      </c>
      <c r="H6" s="617">
        <v>36</v>
      </c>
      <c r="I6" s="617">
        <v>897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79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1896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327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6418</v>
      </c>
      <c r="C4" s="1006">
        <v>3322</v>
      </c>
      <c r="D4" s="1006">
        <v>3096</v>
      </c>
      <c r="E4" s="1005">
        <v>8809</v>
      </c>
      <c r="F4" s="1006">
        <v>4488</v>
      </c>
      <c r="G4" s="1006">
        <v>4321</v>
      </c>
      <c r="H4" s="1007">
        <v>10.4</v>
      </c>
      <c r="I4" s="1007">
        <v>14.2</v>
      </c>
      <c r="J4" s="1007">
        <v>-3.8</v>
      </c>
      <c r="K4" s="70">
        <v>11620</v>
      </c>
      <c r="L4" s="55">
        <v>5201</v>
      </c>
      <c r="M4" s="110">
        <v>6419</v>
      </c>
      <c r="N4" s="55">
        <v>10122</v>
      </c>
      <c r="O4" s="55">
        <v>4524</v>
      </c>
      <c r="P4" s="110">
        <v>5598</v>
      </c>
    </row>
    <row r="5" spans="1:17" x14ac:dyDescent="0.25">
      <c r="A5" s="286">
        <v>2021</v>
      </c>
      <c r="B5" s="1008">
        <v>6549</v>
      </c>
      <c r="C5" s="1009">
        <v>3326</v>
      </c>
      <c r="D5" s="1009">
        <v>3223</v>
      </c>
      <c r="E5" s="1008">
        <v>10290</v>
      </c>
      <c r="F5" s="1009">
        <v>5336</v>
      </c>
      <c r="G5" s="1009">
        <v>4954</v>
      </c>
      <c r="H5" s="1010">
        <v>10.6</v>
      </c>
      <c r="I5" s="1010">
        <v>16.7</v>
      </c>
      <c r="J5" s="1010">
        <v>-6.1</v>
      </c>
      <c r="K5" s="212">
        <v>14445</v>
      </c>
      <c r="L5" s="58">
        <v>6513</v>
      </c>
      <c r="M5" s="160">
        <v>7932</v>
      </c>
      <c r="N5" s="58">
        <v>12705</v>
      </c>
      <c r="O5" s="58">
        <v>5698</v>
      </c>
      <c r="P5" s="160">
        <v>7007</v>
      </c>
    </row>
    <row r="6" spans="1:17" x14ac:dyDescent="0.25">
      <c r="A6" s="219">
        <v>2022</v>
      </c>
      <c r="B6" s="1011">
        <v>6554</v>
      </c>
      <c r="C6" s="1012">
        <v>3414</v>
      </c>
      <c r="D6" s="1012">
        <v>3140</v>
      </c>
      <c r="E6" s="1011">
        <v>8652</v>
      </c>
      <c r="F6" s="1012">
        <v>4292</v>
      </c>
      <c r="G6" s="1012">
        <v>4360</v>
      </c>
      <c r="H6" s="1013">
        <v>10.8</v>
      </c>
      <c r="I6" s="1013">
        <v>14.2</v>
      </c>
      <c r="J6" s="1013">
        <v>-3.5</v>
      </c>
      <c r="K6" s="1014">
        <v>15953</v>
      </c>
      <c r="L6" s="1015">
        <v>7481</v>
      </c>
      <c r="M6" s="1016">
        <v>8472</v>
      </c>
      <c r="N6" s="1015">
        <v>13837</v>
      </c>
      <c r="O6" s="1015">
        <v>6439</v>
      </c>
      <c r="P6" s="1016">
        <v>7398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3096</v>
      </c>
      <c r="C13" s="319">
        <f>IF(ISBLANK(C4),"",C4)</f>
        <v>3322</v>
      </c>
      <c r="D13" s="364"/>
      <c r="E13" s="322">
        <f>A4</f>
        <v>2020</v>
      </c>
      <c r="F13" s="319">
        <f>IF(ISBLANK(G4),"",G4)</f>
        <v>4321</v>
      </c>
      <c r="G13" s="319">
        <f>IF(ISBLANK(F4),"",F4)</f>
        <v>4488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3223</v>
      </c>
      <c r="C14" s="320">
        <f t="shared" ref="C14:C15" si="2">IF(ISBLANK(C5),"",C5)</f>
        <v>3326</v>
      </c>
      <c r="D14" s="364"/>
      <c r="E14" s="323">
        <f t="shared" ref="E14:E15" si="3">A5</f>
        <v>2021</v>
      </c>
      <c r="F14" s="320">
        <f t="shared" ref="F14:F15" si="4">IF(ISBLANK(G5),"",G5)</f>
        <v>4954</v>
      </c>
      <c r="G14" s="320">
        <f t="shared" ref="G14:G15" si="5">IF(ISBLANK(F5),"",F5)</f>
        <v>5336</v>
      </c>
      <c r="H14" s="389"/>
      <c r="I14" s="389"/>
      <c r="J14" s="48"/>
      <c r="K14" s="325" t="s">
        <v>536</v>
      </c>
      <c r="L14" s="328">
        <f>IF(ISBLANK(K4),"",K4)</f>
        <v>11620</v>
      </c>
      <c r="M14" s="328">
        <f>IF(ISBLANK(K5),"",K5)</f>
        <v>14445</v>
      </c>
      <c r="N14" s="328">
        <f>IF(ISBLANK(K6),"",K6)</f>
        <v>15953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3140</v>
      </c>
      <c r="C15" s="321">
        <f t="shared" si="2"/>
        <v>3414</v>
      </c>
      <c r="E15" s="324">
        <f t="shared" si="3"/>
        <v>2022</v>
      </c>
      <c r="F15" s="321">
        <f t="shared" si="4"/>
        <v>4360</v>
      </c>
      <c r="G15" s="321">
        <f t="shared" si="5"/>
        <v>4292</v>
      </c>
      <c r="H15" s="211"/>
      <c r="I15" s="211"/>
      <c r="J15" s="28"/>
      <c r="K15" s="326" t="s">
        <v>535</v>
      </c>
      <c r="L15" s="329">
        <f>IF(ISBLANK(N4),"",N4)</f>
        <v>10122</v>
      </c>
      <c r="M15" s="329">
        <f>IF(ISBLANK(N5),"",N5)</f>
        <v>12705</v>
      </c>
      <c r="N15" s="329">
        <f>IF(ISBLANK(N6),"",N6)</f>
        <v>13837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11620</v>
      </c>
      <c r="M19" s="328">
        <f>IF(ISBLANK(K5),"",K5)</f>
        <v>14445</v>
      </c>
      <c r="N19" s="328">
        <f>IF(ISBLANK(K6),"",K6)</f>
        <v>15953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10122</v>
      </c>
      <c r="M20" s="329">
        <f>IF(ISBLANK(N5),"",N5)</f>
        <v>12705</v>
      </c>
      <c r="N20" s="329">
        <f>IF(ISBLANK(N6),"",N6)</f>
        <v>13837</v>
      </c>
      <c r="O20" s="364"/>
    </row>
    <row r="21" spans="1:15" x14ac:dyDescent="0.25">
      <c r="A21" s="322">
        <f>A4</f>
        <v>2020</v>
      </c>
      <c r="B21" s="319">
        <f>IF(ISBLANK(D4),"",D4)</f>
        <v>3096</v>
      </c>
      <c r="C21" s="319">
        <f>IF(ISBLANK(C4),"",C4)</f>
        <v>3322</v>
      </c>
      <c r="E21" s="322">
        <f>A4</f>
        <v>2020</v>
      </c>
      <c r="F21" s="319">
        <f>IF(ISBLANK(G4),"",G4)</f>
        <v>4321</v>
      </c>
      <c r="G21" s="319">
        <f>IF(ISBLANK(F4),"",F4)</f>
        <v>4488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3223</v>
      </c>
      <c r="C22" s="320">
        <f t="shared" ref="C22:C23" si="8">IF(ISBLANK(C5),"",C5)</f>
        <v>3326</v>
      </c>
      <c r="E22" s="323">
        <f t="shared" ref="E22:E23" si="9">A5</f>
        <v>2021</v>
      </c>
      <c r="F22" s="320">
        <f t="shared" ref="F22:F23" si="10">IF(ISBLANK(G5),"",G5)</f>
        <v>4954</v>
      </c>
      <c r="G22" s="320">
        <f t="shared" ref="G22:G23" si="11">IF(ISBLANK(F5),"",F5)</f>
        <v>5336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3140</v>
      </c>
      <c r="C23" s="321">
        <f t="shared" si="8"/>
        <v>3414</v>
      </c>
      <c r="E23" s="324">
        <f t="shared" si="9"/>
        <v>2022</v>
      </c>
      <c r="F23" s="321">
        <f t="shared" si="10"/>
        <v>4360</v>
      </c>
      <c r="G23" s="321">
        <f t="shared" si="11"/>
        <v>4292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94</v>
      </c>
      <c r="C5" s="611"/>
      <c r="D5" s="611"/>
      <c r="E5" s="599">
        <v>448</v>
      </c>
      <c r="F5" s="616"/>
      <c r="G5" s="945"/>
      <c r="H5" s="599">
        <v>2097</v>
      </c>
      <c r="I5" s="616">
        <v>772</v>
      </c>
      <c r="J5" s="616">
        <v>1325</v>
      </c>
      <c r="K5" s="616"/>
      <c r="L5" s="945"/>
    </row>
    <row r="6" spans="1:12" x14ac:dyDescent="0.25">
      <c r="A6" s="286">
        <v>2021</v>
      </c>
      <c r="B6" s="601">
        <v>37</v>
      </c>
      <c r="C6" s="612"/>
      <c r="D6" s="612"/>
      <c r="E6" s="1034">
        <v>251</v>
      </c>
      <c r="F6" s="1028"/>
      <c r="G6" s="980"/>
      <c r="H6" s="1034">
        <v>1503</v>
      </c>
      <c r="I6" s="1028">
        <v>536</v>
      </c>
      <c r="J6" s="1028">
        <v>967</v>
      </c>
      <c r="K6" s="1028"/>
      <c r="L6" s="980"/>
    </row>
    <row r="7" spans="1:12" x14ac:dyDescent="0.25">
      <c r="A7" s="218">
        <v>2022</v>
      </c>
      <c r="B7" s="601">
        <v>79</v>
      </c>
      <c r="C7" s="612"/>
      <c r="D7" s="612"/>
      <c r="E7" s="1034">
        <v>327</v>
      </c>
      <c r="F7" s="1028"/>
      <c r="G7" s="980"/>
      <c r="H7" s="1034">
        <v>1896</v>
      </c>
      <c r="I7" s="1028">
        <v>633</v>
      </c>
      <c r="J7" s="1028">
        <v>1263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633</v>
      </c>
    </row>
    <row r="15" spans="1:12" ht="30" x14ac:dyDescent="0.25">
      <c r="A15" s="833" t="s">
        <v>1543</v>
      </c>
      <c r="B15" s="623">
        <f>IF(ISBLANK(J7),"",J7)</f>
        <v>1263</v>
      </c>
    </row>
    <row r="17" spans="1:2" x14ac:dyDescent="0.25">
      <c r="A17" s="625" t="s">
        <v>1540</v>
      </c>
      <c r="B17" s="621">
        <f>IF(ISBLANK(I7),"",I7)</f>
        <v>633</v>
      </c>
    </row>
    <row r="18" spans="1:2" x14ac:dyDescent="0.25">
      <c r="A18" s="627" t="s">
        <v>1541</v>
      </c>
      <c r="B18" s="623">
        <f>IF(ISBLANK(J7),"",J7)</f>
        <v>1263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57.8</v>
      </c>
      <c r="C6" s="614">
        <v>29.4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57.5</v>
      </c>
      <c r="C10" s="614">
        <v>31.2</v>
      </c>
    </row>
    <row r="11" spans="1:6" x14ac:dyDescent="0.25">
      <c r="A11" s="218">
        <v>2017</v>
      </c>
      <c r="B11" s="644">
        <v>57</v>
      </c>
      <c r="C11" s="644">
        <v>31.4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</v>
      </c>
      <c r="C14" s="73">
        <v>37.6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1201.3050000000001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6999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221105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1843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159438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31176.3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8.3000000000000007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1199.597</v>
      </c>
      <c r="C5" s="611">
        <v>1167.3969999999999</v>
      </c>
      <c r="D5" s="751">
        <v>253321</v>
      </c>
      <c r="E5" s="751">
        <v>40</v>
      </c>
      <c r="G5" s="358">
        <v>2014</v>
      </c>
      <c r="H5" s="70">
        <v>22173.55</v>
      </c>
      <c r="I5" s="55">
        <v>917.79</v>
      </c>
      <c r="J5" s="55">
        <v>21255.759999999998</v>
      </c>
      <c r="K5" s="71">
        <v>5</v>
      </c>
    </row>
    <row r="6" spans="1:12" x14ac:dyDescent="0.25">
      <c r="A6" s="286">
        <v>2021</v>
      </c>
      <c r="B6" s="601">
        <v>1201.297</v>
      </c>
      <c r="C6" s="612">
        <v>1169.097</v>
      </c>
      <c r="D6" s="959">
        <v>241772</v>
      </c>
      <c r="E6" s="959">
        <v>40</v>
      </c>
      <c r="G6" s="480">
        <v>2017</v>
      </c>
      <c r="H6" s="212">
        <v>26464.03</v>
      </c>
      <c r="I6" s="58">
        <v>2448.5500000000002</v>
      </c>
      <c r="J6" s="58">
        <v>24015.48</v>
      </c>
      <c r="K6" s="214">
        <v>7</v>
      </c>
    </row>
    <row r="7" spans="1:12" x14ac:dyDescent="0.25">
      <c r="A7" s="218">
        <v>2022</v>
      </c>
      <c r="B7" s="601">
        <v>1201.3050000000001</v>
      </c>
      <c r="C7" s="612">
        <v>1169.105</v>
      </c>
      <c r="D7" s="959">
        <v>251257</v>
      </c>
      <c r="E7" s="959">
        <v>41</v>
      </c>
      <c r="G7" s="482">
        <v>2020</v>
      </c>
      <c r="H7" s="72">
        <v>31176.3</v>
      </c>
      <c r="I7" s="61">
        <v>3060.23</v>
      </c>
      <c r="J7" s="61">
        <v>28116.07</v>
      </c>
      <c r="K7" s="73">
        <v>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1169.105</v>
      </c>
      <c r="D14" s="631">
        <f>A5</f>
        <v>2020</v>
      </c>
      <c r="E14" s="625">
        <f>IF(ISBLANK(D5),"",D5)</f>
        <v>253321</v>
      </c>
      <c r="F14" s="211"/>
      <c r="G14" s="634" t="s">
        <v>925</v>
      </c>
      <c r="H14" s="621">
        <f>IF(ISBLANK(J7),"",J7)</f>
        <v>28116.07</v>
      </c>
      <c r="I14" s="211"/>
      <c r="J14" s="211"/>
    </row>
    <row r="15" spans="1:12" x14ac:dyDescent="0.25">
      <c r="A15" s="870" t="s">
        <v>16</v>
      </c>
      <c r="B15" s="630">
        <f>IF(ISBLANK(B7),"",B7)</f>
        <v>1201.3050000000001</v>
      </c>
      <c r="D15" s="632">
        <f t="shared" ref="D15:D16" si="0">A6</f>
        <v>2021</v>
      </c>
      <c r="E15" s="626">
        <f>IF(ISBLANK(D6),"",D6)</f>
        <v>241772</v>
      </c>
      <c r="F15" s="211"/>
      <c r="G15" s="635" t="s">
        <v>926</v>
      </c>
      <c r="H15" s="623">
        <f>IF(ISBLANK(I7),"",I7)</f>
        <v>3060.23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251257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1169.105</v>
      </c>
      <c r="F19" s="253"/>
      <c r="G19" s="634" t="s">
        <v>529</v>
      </c>
      <c r="H19" s="621">
        <f>IF(ISBLANK(J7),"",J7)</f>
        <v>28116.07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1201.3050000000001</v>
      </c>
      <c r="F20" s="253"/>
      <c r="G20" s="635" t="s">
        <v>528</v>
      </c>
      <c r="H20" s="623">
        <f>IF(ISBLANK(I7),"",I7)</f>
        <v>3060.23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7.2</v>
      </c>
      <c r="C5" s="1092">
        <v>221105</v>
      </c>
      <c r="D5" s="1093">
        <v>6842</v>
      </c>
      <c r="E5" s="1092">
        <v>154720</v>
      </c>
      <c r="F5" s="1093">
        <v>1786</v>
      </c>
    </row>
    <row r="6" spans="1:9" x14ac:dyDescent="0.25">
      <c r="A6" s="218">
        <v>2021</v>
      </c>
      <c r="B6" s="1092">
        <v>8.8000000000000007</v>
      </c>
      <c r="C6" s="1092">
        <v>221105</v>
      </c>
      <c r="D6" s="1093">
        <v>6873</v>
      </c>
      <c r="E6" s="1092">
        <v>157757</v>
      </c>
      <c r="F6" s="1093">
        <v>1837</v>
      </c>
    </row>
    <row r="7" spans="1:9" x14ac:dyDescent="0.25">
      <c r="A7" s="219">
        <v>2022</v>
      </c>
      <c r="B7" s="73">
        <v>8.3000000000000007</v>
      </c>
      <c r="C7" s="73">
        <v>221105</v>
      </c>
      <c r="D7" s="73">
        <v>6999</v>
      </c>
      <c r="E7" s="73">
        <v>159438</v>
      </c>
      <c r="F7" s="73">
        <v>1843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245692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100308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145384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638130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210297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427833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90921</v>
      </c>
      <c r="C5" s="458">
        <v>53487</v>
      </c>
      <c r="D5" s="458">
        <v>37434</v>
      </c>
      <c r="E5" s="457">
        <v>215661</v>
      </c>
      <c r="F5" s="458">
        <v>125289</v>
      </c>
      <c r="G5" s="458">
        <v>90372</v>
      </c>
      <c r="H5" s="457">
        <v>2.2999999999999998</v>
      </c>
      <c r="I5" s="763">
        <v>2.4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153888</v>
      </c>
      <c r="C6" s="458">
        <v>79653</v>
      </c>
      <c r="D6" s="458">
        <v>74235</v>
      </c>
      <c r="E6" s="457">
        <v>387000</v>
      </c>
      <c r="F6" s="458">
        <v>191884</v>
      </c>
      <c r="G6" s="458">
        <v>195116</v>
      </c>
      <c r="H6" s="457">
        <v>2.4</v>
      </c>
      <c r="I6" s="763">
        <v>2.6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245692</v>
      </c>
      <c r="C7" s="612">
        <v>100308</v>
      </c>
      <c r="D7" s="612">
        <v>145384</v>
      </c>
      <c r="E7" s="601">
        <v>638130</v>
      </c>
      <c r="F7" s="612">
        <v>210297</v>
      </c>
      <c r="G7" s="612">
        <v>427833</v>
      </c>
      <c r="H7" s="947">
        <v>2.1</v>
      </c>
      <c r="I7" s="948">
        <v>2.9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90921</v>
      </c>
      <c r="C14" s="674">
        <f t="shared" ref="C14:D14" si="0">IF(ISBLANK(C5),"",C5)</f>
        <v>53487</v>
      </c>
      <c r="D14" s="669">
        <f t="shared" si="0"/>
        <v>37434</v>
      </c>
      <c r="F14" s="884">
        <f>A5</f>
        <v>2020</v>
      </c>
      <c r="G14" s="674">
        <f>IF(ISBLANK(E5),"",E5)</f>
        <v>215661</v>
      </c>
      <c r="H14" s="674">
        <f t="shared" ref="H14:I16" si="1">IF(ISBLANK(F5),"",F5)</f>
        <v>125289</v>
      </c>
      <c r="I14" s="669">
        <f t="shared" si="1"/>
        <v>90372</v>
      </c>
      <c r="J14" s="756"/>
      <c r="K14" s="884">
        <f>A5</f>
        <v>2020</v>
      </c>
      <c r="L14" s="674">
        <f>IF(ISBLANK(H5),"",H5)</f>
        <v>2.2999999999999998</v>
      </c>
      <c r="M14" s="669">
        <f>IF(ISBLANK(I5),"",I5)</f>
        <v>2.4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153888</v>
      </c>
      <c r="C15" s="879">
        <f t="shared" si="3"/>
        <v>79653</v>
      </c>
      <c r="D15" s="886">
        <f t="shared" si="3"/>
        <v>74235</v>
      </c>
      <c r="F15" s="890">
        <f t="shared" ref="F15:F16" si="4">A6</f>
        <v>2021</v>
      </c>
      <c r="G15" s="853">
        <f t="shared" ref="G15:G16" si="5">IF(ISBLANK(E6),"",E6)</f>
        <v>387000</v>
      </c>
      <c r="H15" s="853">
        <f t="shared" si="1"/>
        <v>191884</v>
      </c>
      <c r="I15" s="670">
        <f t="shared" si="1"/>
        <v>195116</v>
      </c>
      <c r="J15" s="211"/>
      <c r="K15" s="890">
        <f t="shared" ref="K15:K16" si="6">A6</f>
        <v>2021</v>
      </c>
      <c r="L15" s="853">
        <f t="shared" ref="L15:M16" si="7">IF(ISBLANK(H6),"",H6)</f>
        <v>2.4</v>
      </c>
      <c r="M15" s="670">
        <f t="shared" si="7"/>
        <v>2.6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245692</v>
      </c>
      <c r="C16" s="888">
        <f t="shared" si="3"/>
        <v>100308</v>
      </c>
      <c r="D16" s="889">
        <f t="shared" si="3"/>
        <v>145384</v>
      </c>
      <c r="F16" s="891">
        <f t="shared" si="4"/>
        <v>2022</v>
      </c>
      <c r="G16" s="676">
        <f t="shared" si="5"/>
        <v>638130</v>
      </c>
      <c r="H16" s="676">
        <f t="shared" si="1"/>
        <v>210297</v>
      </c>
      <c r="I16" s="671">
        <f t="shared" si="1"/>
        <v>427833</v>
      </c>
      <c r="J16" s="211"/>
      <c r="K16" s="891">
        <f t="shared" si="6"/>
        <v>2022</v>
      </c>
      <c r="L16" s="676">
        <f t="shared" si="7"/>
        <v>2.1</v>
      </c>
      <c r="M16" s="671">
        <f t="shared" si="7"/>
        <v>2.9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90921</v>
      </c>
      <c r="C22" s="674">
        <f t="shared" ref="C22:D22" si="8">IF(ISBLANK(C5),"",C5)</f>
        <v>53487</v>
      </c>
      <c r="D22" s="669">
        <f t="shared" si="8"/>
        <v>37434</v>
      </c>
      <c r="F22" s="884">
        <f>A5</f>
        <v>2020</v>
      </c>
      <c r="G22" s="674">
        <f>IF(ISBLANK(E5),"",E5)</f>
        <v>215661</v>
      </c>
      <c r="H22" s="674">
        <f t="shared" ref="H22:I24" si="9">IF(ISBLANK(F5),"",F5)</f>
        <v>125289</v>
      </c>
      <c r="I22" s="669">
        <f t="shared" si="9"/>
        <v>90372</v>
      </c>
      <c r="J22" s="756"/>
      <c r="K22" s="884">
        <f>A5</f>
        <v>2020</v>
      </c>
      <c r="L22" s="674">
        <f>IF(ISBLANK(H5),"",H5)</f>
        <v>2.2999999999999998</v>
      </c>
      <c r="M22" s="669">
        <f>IF(ISBLANK(I5),"",I5)</f>
        <v>2.4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153888</v>
      </c>
      <c r="C23" s="853">
        <f t="shared" si="11"/>
        <v>79653</v>
      </c>
      <c r="D23" s="670">
        <f t="shared" si="11"/>
        <v>74235</v>
      </c>
      <c r="F23" s="890">
        <f t="shared" ref="F23:F24" si="12">A6</f>
        <v>2021</v>
      </c>
      <c r="G23" s="853">
        <f t="shared" ref="G23:G24" si="13">IF(ISBLANK(E6),"",E6)</f>
        <v>387000</v>
      </c>
      <c r="H23" s="853">
        <f t="shared" si="9"/>
        <v>191884</v>
      </c>
      <c r="I23" s="670">
        <f t="shared" si="9"/>
        <v>195116</v>
      </c>
      <c r="J23" s="211"/>
      <c r="K23" s="890">
        <f t="shared" ref="K23:K24" si="14">A6</f>
        <v>2021</v>
      </c>
      <c r="L23" s="853">
        <f t="shared" ref="L23:M24" si="15">IF(ISBLANK(H6),"",H6)</f>
        <v>2.4</v>
      </c>
      <c r="M23" s="670">
        <f t="shared" si="15"/>
        <v>2.6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245692</v>
      </c>
      <c r="C24" s="676">
        <f t="shared" si="11"/>
        <v>100308</v>
      </c>
      <c r="D24" s="671">
        <f t="shared" si="11"/>
        <v>145384</v>
      </c>
      <c r="F24" s="891">
        <f t="shared" si="12"/>
        <v>2022</v>
      </c>
      <c r="G24" s="676">
        <f t="shared" si="13"/>
        <v>638130</v>
      </c>
      <c r="H24" s="676">
        <f t="shared" si="9"/>
        <v>210297</v>
      </c>
      <c r="I24" s="671">
        <f t="shared" si="9"/>
        <v>427833</v>
      </c>
      <c r="J24" s="211"/>
      <c r="K24" s="891">
        <f t="shared" si="14"/>
        <v>2022</v>
      </c>
      <c r="L24" s="676">
        <f t="shared" si="15"/>
        <v>2.1</v>
      </c>
      <c r="M24" s="671">
        <f t="shared" si="15"/>
        <v>2.9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2465</v>
      </c>
      <c r="C3" s="71">
        <v>886</v>
      </c>
      <c r="D3" s="71">
        <v>13.4</v>
      </c>
      <c r="F3" s="105" t="s">
        <v>537</v>
      </c>
      <c r="G3" s="97">
        <f>IF(ISBLANK(B3),"",B3)</f>
        <v>2465</v>
      </c>
      <c r="H3" s="97">
        <f>IF(ISBLANK(B4),"",B4)</f>
        <v>3338</v>
      </c>
      <c r="I3" s="97">
        <f>IF(ISBLANK(B5),"",B5)</f>
        <v>3125</v>
      </c>
      <c r="J3" s="365"/>
    </row>
    <row r="4" spans="1:12" x14ac:dyDescent="0.25">
      <c r="A4" s="286">
        <v>2021</v>
      </c>
      <c r="B4" s="214">
        <v>3338</v>
      </c>
      <c r="C4" s="214">
        <v>1140</v>
      </c>
      <c r="D4" s="214">
        <v>13.6</v>
      </c>
      <c r="F4" s="130" t="s">
        <v>538</v>
      </c>
      <c r="G4" s="98">
        <f>IF(ISBLANK(C3),"",C3)</f>
        <v>886</v>
      </c>
      <c r="H4" s="98">
        <f>IF(ISBLANK(C4),"",C4)</f>
        <v>1140</v>
      </c>
      <c r="I4" s="98">
        <f>IF(ISBLANK(C5),"",C5)</f>
        <v>1075</v>
      </c>
      <c r="J4" s="365"/>
    </row>
    <row r="5" spans="1:12" x14ac:dyDescent="0.25">
      <c r="A5" s="218">
        <v>2022</v>
      </c>
      <c r="B5" s="168">
        <v>3125</v>
      </c>
      <c r="C5" s="168">
        <v>1075</v>
      </c>
      <c r="D5" s="168">
        <v>13.8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2465</v>
      </c>
      <c r="H8" s="97">
        <f>IF(ISBLANK(B4),"",B4)</f>
        <v>3338</v>
      </c>
      <c r="I8" s="97">
        <f>IF(ISBLANK(B5),"",B5)</f>
        <v>3125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886</v>
      </c>
      <c r="H9" s="98">
        <f>IF(ISBLANK(C4),"",C4)</f>
        <v>1140</v>
      </c>
      <c r="I9" s="98">
        <f>IF(ISBLANK(C5),"",C5)</f>
        <v>1075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13.6</v>
      </c>
      <c r="I13" s="132">
        <f>IF(ISBLANK(D5),"",D5)</f>
        <v>13.8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15672</v>
      </c>
      <c r="C4" s="110">
        <v>16582</v>
      </c>
      <c r="E4" s="29" t="s">
        <v>540</v>
      </c>
      <c r="F4" s="163">
        <f>B4/($B$22+$C$22)*100</f>
        <v>2.5790992900565124</v>
      </c>
      <c r="G4" s="163">
        <f>C4/($B$22+$C$22)*100</f>
        <v>2.7288555658318714</v>
      </c>
      <c r="J4" s="29" t="s">
        <v>540</v>
      </c>
      <c r="K4" s="163">
        <f>G4</f>
        <v>2.7288555658318714</v>
      </c>
    </row>
    <row r="5" spans="1:11" x14ac:dyDescent="0.25">
      <c r="A5" s="202" t="s">
        <v>541</v>
      </c>
      <c r="B5" s="212">
        <v>15353</v>
      </c>
      <c r="C5" s="160">
        <v>16374</v>
      </c>
      <c r="E5" s="29" t="s">
        <v>541</v>
      </c>
      <c r="F5" s="163">
        <f t="shared" ref="F5:G21" si="0">B5/($B$22+$C$22)*100</f>
        <v>2.5266023098671284</v>
      </c>
      <c r="G5" s="163">
        <f t="shared" si="0"/>
        <v>2.694625559940361</v>
      </c>
      <c r="J5" s="29" t="s">
        <v>541</v>
      </c>
      <c r="K5" s="163">
        <f t="shared" ref="K5:K21" si="1">G5</f>
        <v>2.694625559940361</v>
      </c>
    </row>
    <row r="6" spans="1:11" x14ac:dyDescent="0.25">
      <c r="A6" s="202" t="s">
        <v>542</v>
      </c>
      <c r="B6" s="212">
        <v>15030</v>
      </c>
      <c r="C6" s="160">
        <v>15956</v>
      </c>
      <c r="E6" s="29" t="s">
        <v>542</v>
      </c>
      <c r="F6" s="163">
        <f t="shared" si="0"/>
        <v>2.4734470603336769</v>
      </c>
      <c r="G6" s="163">
        <f t="shared" si="0"/>
        <v>2.6258364134853061</v>
      </c>
      <c r="J6" s="29" t="s">
        <v>542</v>
      </c>
      <c r="K6" s="163">
        <f t="shared" si="1"/>
        <v>2.6258364134853061</v>
      </c>
    </row>
    <row r="7" spans="1:11" x14ac:dyDescent="0.25">
      <c r="A7" s="202" t="s">
        <v>543</v>
      </c>
      <c r="B7" s="212">
        <v>15877</v>
      </c>
      <c r="C7" s="160">
        <v>16152</v>
      </c>
      <c r="E7" s="29" t="s">
        <v>543</v>
      </c>
      <c r="F7" s="163">
        <f t="shared" si="0"/>
        <v>2.6128355939399723</v>
      </c>
      <c r="G7" s="163">
        <f t="shared" si="0"/>
        <v>2.6580916113446138</v>
      </c>
      <c r="J7" s="29" t="s">
        <v>543</v>
      </c>
      <c r="K7" s="163">
        <f t="shared" si="1"/>
        <v>2.6580916113446138</v>
      </c>
    </row>
    <row r="8" spans="1:11" x14ac:dyDescent="0.25">
      <c r="A8" s="202" t="s">
        <v>544</v>
      </c>
      <c r="B8" s="212">
        <v>17213</v>
      </c>
      <c r="C8" s="160">
        <v>17463</v>
      </c>
      <c r="E8" s="29" t="s">
        <v>544</v>
      </c>
      <c r="F8" s="163">
        <f t="shared" si="0"/>
        <v>2.8326975548585218</v>
      </c>
      <c r="G8" s="163">
        <f t="shared" si="0"/>
        <v>2.8738393888627409</v>
      </c>
      <c r="J8" s="29" t="s">
        <v>544</v>
      </c>
      <c r="K8" s="163">
        <f t="shared" si="1"/>
        <v>2.8738393888627409</v>
      </c>
    </row>
    <row r="9" spans="1:11" x14ac:dyDescent="0.25">
      <c r="A9" s="202" t="s">
        <v>545</v>
      </c>
      <c r="B9" s="212">
        <v>19277</v>
      </c>
      <c r="C9" s="160">
        <v>19254</v>
      </c>
      <c r="E9" s="29" t="s">
        <v>545</v>
      </c>
      <c r="F9" s="163">
        <f t="shared" si="0"/>
        <v>3.1723645363973576</v>
      </c>
      <c r="G9" s="163">
        <f t="shared" si="0"/>
        <v>3.1685794876689695</v>
      </c>
      <c r="J9" s="29" t="s">
        <v>545</v>
      </c>
      <c r="K9" s="163">
        <f t="shared" si="1"/>
        <v>3.1685794876689695</v>
      </c>
    </row>
    <row r="10" spans="1:11" x14ac:dyDescent="0.25">
      <c r="A10" s="202" t="s">
        <v>546</v>
      </c>
      <c r="B10" s="212">
        <v>20202</v>
      </c>
      <c r="C10" s="160">
        <v>19950</v>
      </c>
      <c r="E10" s="29" t="s">
        <v>546</v>
      </c>
      <c r="F10" s="163">
        <f t="shared" si="0"/>
        <v>3.3245893222129701</v>
      </c>
      <c r="G10" s="163">
        <f t="shared" si="0"/>
        <v>3.2831183535367168</v>
      </c>
      <c r="J10" s="29" t="s">
        <v>546</v>
      </c>
      <c r="K10" s="163">
        <f t="shared" si="1"/>
        <v>3.2831183535367168</v>
      </c>
    </row>
    <row r="11" spans="1:11" x14ac:dyDescent="0.25">
      <c r="A11" s="202" t="s">
        <v>547</v>
      </c>
      <c r="B11" s="212">
        <v>22684</v>
      </c>
      <c r="C11" s="160">
        <v>22454</v>
      </c>
      <c r="E11" s="29" t="s">
        <v>547</v>
      </c>
      <c r="F11" s="163">
        <f t="shared" si="0"/>
        <v>3.7330454502068613</v>
      </c>
      <c r="G11" s="163">
        <f t="shared" si="0"/>
        <v>3.695194962922979</v>
      </c>
      <c r="J11" s="29" t="s">
        <v>547</v>
      </c>
      <c r="K11" s="163">
        <f t="shared" si="1"/>
        <v>3.695194962922979</v>
      </c>
    </row>
    <row r="12" spans="1:11" x14ac:dyDescent="0.25">
      <c r="A12" s="202" t="s">
        <v>548</v>
      </c>
      <c r="B12" s="212">
        <v>22843</v>
      </c>
      <c r="C12" s="160">
        <v>22425</v>
      </c>
      <c r="E12" s="29" t="s">
        <v>548</v>
      </c>
      <c r="F12" s="163">
        <f t="shared" si="0"/>
        <v>3.7592116566335445</v>
      </c>
      <c r="G12" s="163">
        <f t="shared" si="0"/>
        <v>3.69042251017849</v>
      </c>
      <c r="J12" s="29" t="s">
        <v>548</v>
      </c>
      <c r="K12" s="163">
        <f t="shared" si="1"/>
        <v>3.69042251017849</v>
      </c>
    </row>
    <row r="13" spans="1:11" x14ac:dyDescent="0.25">
      <c r="A13" s="202" t="s">
        <v>549</v>
      </c>
      <c r="B13" s="212">
        <v>21650</v>
      </c>
      <c r="C13" s="160">
        <v>21300</v>
      </c>
      <c r="E13" s="29" t="s">
        <v>549</v>
      </c>
      <c r="F13" s="163">
        <f t="shared" si="0"/>
        <v>3.5628828247654094</v>
      </c>
      <c r="G13" s="163">
        <f t="shared" si="0"/>
        <v>3.5052842571595022</v>
      </c>
      <c r="J13" s="29" t="s">
        <v>549</v>
      </c>
      <c r="K13" s="163">
        <f t="shared" si="1"/>
        <v>3.5052842571595022</v>
      </c>
    </row>
    <row r="14" spans="1:11" x14ac:dyDescent="0.25">
      <c r="A14" s="202" t="s">
        <v>550</v>
      </c>
      <c r="B14" s="212">
        <v>20017</v>
      </c>
      <c r="C14" s="160">
        <v>19079</v>
      </c>
      <c r="E14" s="29" t="s">
        <v>550</v>
      </c>
      <c r="F14" s="163">
        <f t="shared" si="0"/>
        <v>3.2941443650498474</v>
      </c>
      <c r="G14" s="163">
        <f t="shared" si="0"/>
        <v>3.1397802038660161</v>
      </c>
      <c r="J14" s="29" t="s">
        <v>550</v>
      </c>
      <c r="K14" s="163">
        <f t="shared" si="1"/>
        <v>3.1397802038660161</v>
      </c>
    </row>
    <row r="15" spans="1:11" x14ac:dyDescent="0.25">
      <c r="A15" s="202" t="s">
        <v>551</v>
      </c>
      <c r="B15" s="212">
        <v>20219</v>
      </c>
      <c r="C15" s="160">
        <v>18643</v>
      </c>
      <c r="E15" s="29" t="s">
        <v>551</v>
      </c>
      <c r="F15" s="163">
        <f t="shared" si="0"/>
        <v>3.3273869669252569</v>
      </c>
      <c r="G15" s="163">
        <f t="shared" si="0"/>
        <v>3.0680288453626572</v>
      </c>
      <c r="J15" s="29" t="s">
        <v>551</v>
      </c>
      <c r="K15" s="163">
        <f t="shared" si="1"/>
        <v>3.0680288453626572</v>
      </c>
    </row>
    <row r="16" spans="1:11" x14ac:dyDescent="0.25">
      <c r="A16" s="202" t="s">
        <v>552</v>
      </c>
      <c r="B16" s="212">
        <v>21038</v>
      </c>
      <c r="C16" s="160">
        <v>18037</v>
      </c>
      <c r="E16" s="29" t="s">
        <v>552</v>
      </c>
      <c r="F16" s="163">
        <f t="shared" si="0"/>
        <v>3.4621676151230796</v>
      </c>
      <c r="G16" s="163">
        <f t="shared" si="0"/>
        <v>2.9683010397364291</v>
      </c>
      <c r="J16" s="29" t="s">
        <v>552</v>
      </c>
      <c r="K16" s="163">
        <f t="shared" si="1"/>
        <v>2.9683010397364291</v>
      </c>
    </row>
    <row r="17" spans="1:11" x14ac:dyDescent="0.25">
      <c r="A17" s="202" t="s">
        <v>553</v>
      </c>
      <c r="B17" s="212">
        <v>22439</v>
      </c>
      <c r="C17" s="160">
        <v>17975</v>
      </c>
      <c r="E17" s="29" t="s">
        <v>553</v>
      </c>
      <c r="F17" s="163">
        <f t="shared" si="0"/>
        <v>3.6927264528827259</v>
      </c>
      <c r="G17" s="163">
        <f t="shared" si="0"/>
        <v>2.9580978649033822</v>
      </c>
      <c r="J17" s="29" t="s">
        <v>553</v>
      </c>
      <c r="K17" s="163">
        <f t="shared" si="1"/>
        <v>2.9580978649033822</v>
      </c>
    </row>
    <row r="18" spans="1:11" x14ac:dyDescent="0.25">
      <c r="A18" s="202" t="s">
        <v>554</v>
      </c>
      <c r="B18" s="212">
        <v>19693</v>
      </c>
      <c r="C18" s="160">
        <v>14434</v>
      </c>
      <c r="E18" s="29" t="s">
        <v>554</v>
      </c>
      <c r="F18" s="163">
        <f t="shared" si="0"/>
        <v>3.2408245481803788</v>
      </c>
      <c r="G18" s="163">
        <f t="shared" si="0"/>
        <v>2.3753649280676177</v>
      </c>
      <c r="J18" s="29" t="s">
        <v>554</v>
      </c>
      <c r="K18" s="163">
        <f t="shared" si="1"/>
        <v>2.3753649280676177</v>
      </c>
    </row>
    <row r="19" spans="1:11" x14ac:dyDescent="0.25">
      <c r="A19" s="202" t="s">
        <v>555</v>
      </c>
      <c r="B19" s="212">
        <v>11489</v>
      </c>
      <c r="C19" s="160">
        <v>7366</v>
      </c>
      <c r="E19" s="29" t="s">
        <v>555</v>
      </c>
      <c r="F19" s="163">
        <f t="shared" si="0"/>
        <v>1.8907141234979115</v>
      </c>
      <c r="G19" s="163">
        <f t="shared" si="0"/>
        <v>1.2122029971003236</v>
      </c>
      <c r="J19" s="29" t="s">
        <v>555</v>
      </c>
      <c r="K19" s="163">
        <f t="shared" si="1"/>
        <v>1.2122029971003236</v>
      </c>
    </row>
    <row r="20" spans="1:11" x14ac:dyDescent="0.25">
      <c r="A20" s="202" t="s">
        <v>556</v>
      </c>
      <c r="B20" s="212">
        <v>8992</v>
      </c>
      <c r="C20" s="160">
        <v>5334</v>
      </c>
      <c r="E20" s="29" t="s">
        <v>556</v>
      </c>
      <c r="F20" s="163">
        <f t="shared" si="0"/>
        <v>1.4797894854637672</v>
      </c>
      <c r="G20" s="163">
        <f t="shared" si="0"/>
        <v>0.87780217031402741</v>
      </c>
      <c r="J20" s="29" t="s">
        <v>556</v>
      </c>
      <c r="K20" s="163">
        <f t="shared" si="1"/>
        <v>0.87780217031402741</v>
      </c>
    </row>
    <row r="21" spans="1:11" x14ac:dyDescent="0.25">
      <c r="A21" s="203" t="s">
        <v>557</v>
      </c>
      <c r="B21" s="72">
        <v>6115</v>
      </c>
      <c r="C21" s="111">
        <v>3073</v>
      </c>
      <c r="E21" s="31" t="s">
        <v>557</v>
      </c>
      <c r="F21" s="163">
        <f t="shared" si="0"/>
        <v>1.0063292597432092</v>
      </c>
      <c r="G21" s="163">
        <f t="shared" si="0"/>
        <v>0.5057154235798661</v>
      </c>
      <c r="J21" s="31" t="s">
        <v>557</v>
      </c>
      <c r="K21" s="210">
        <f t="shared" si="1"/>
        <v>0.5057154235798661</v>
      </c>
    </row>
    <row r="22" spans="1:11" x14ac:dyDescent="0.25">
      <c r="A22" s="309" t="s">
        <v>16</v>
      </c>
      <c r="B22" s="121">
        <f>SUM(B4:B21)</f>
        <v>315803</v>
      </c>
      <c r="C22" s="124">
        <f>SUM(C4:C21)</f>
        <v>291851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41875</v>
      </c>
      <c r="C3" s="110">
        <v>12119</v>
      </c>
      <c r="E3" s="297" t="s">
        <v>709</v>
      </c>
      <c r="F3" s="71">
        <v>51.21</v>
      </c>
      <c r="G3" s="71">
        <v>52.74</v>
      </c>
      <c r="K3" s="122" t="s">
        <v>16</v>
      </c>
      <c r="L3" s="71">
        <v>2.74</v>
      </c>
      <c r="M3" s="71">
        <v>2.4300000000000002</v>
      </c>
    </row>
    <row r="4" spans="1:16" x14ac:dyDescent="0.25">
      <c r="A4" s="202" t="s">
        <v>704</v>
      </c>
      <c r="B4" s="212">
        <v>43527</v>
      </c>
      <c r="C4" s="160">
        <v>15005</v>
      </c>
      <c r="E4" s="298" t="s">
        <v>710</v>
      </c>
      <c r="F4" s="214">
        <v>40.21</v>
      </c>
      <c r="G4" s="214">
        <v>36.86</v>
      </c>
      <c r="K4" s="215" t="s">
        <v>212</v>
      </c>
      <c r="L4" s="214">
        <v>2.65</v>
      </c>
      <c r="M4" s="214">
        <v>2.34</v>
      </c>
      <c r="N4" s="211"/>
    </row>
    <row r="5" spans="1:16" x14ac:dyDescent="0.25">
      <c r="A5" s="202" t="s">
        <v>705</v>
      </c>
      <c r="B5" s="212">
        <v>32703</v>
      </c>
      <c r="C5" s="160">
        <v>11373</v>
      </c>
      <c r="E5" s="298" t="s">
        <v>711</v>
      </c>
      <c r="F5" s="214">
        <v>7.15</v>
      </c>
      <c r="G5" s="214">
        <v>8.59</v>
      </c>
      <c r="K5" s="123" t="s">
        <v>213</v>
      </c>
      <c r="L5" s="73">
        <v>2.99</v>
      </c>
      <c r="M5" s="73">
        <v>2.72</v>
      </c>
      <c r="N5" s="211"/>
    </row>
    <row r="6" spans="1:16" x14ac:dyDescent="0.25">
      <c r="A6" s="202" t="s">
        <v>706</v>
      </c>
      <c r="B6" s="212">
        <v>29775</v>
      </c>
      <c r="C6" s="160">
        <v>12005</v>
      </c>
      <c r="E6" s="298" t="s">
        <v>712</v>
      </c>
      <c r="F6" s="214">
        <v>1.04</v>
      </c>
      <c r="G6" s="214">
        <v>1.38</v>
      </c>
      <c r="K6" s="226"/>
      <c r="L6" s="164"/>
      <c r="M6" s="211"/>
    </row>
    <row r="7" spans="1:16" x14ac:dyDescent="0.25">
      <c r="A7" s="202" t="s">
        <v>707</v>
      </c>
      <c r="B7" s="212">
        <v>9765</v>
      </c>
      <c r="C7" s="160">
        <v>5620</v>
      </c>
      <c r="E7" s="299" t="s">
        <v>713</v>
      </c>
      <c r="F7" s="73">
        <v>0.39</v>
      </c>
      <c r="G7" s="73">
        <v>0.43</v>
      </c>
      <c r="K7" s="227"/>
      <c r="L7" s="211"/>
      <c r="M7" s="211"/>
    </row>
    <row r="8" spans="1:16" x14ac:dyDescent="0.25">
      <c r="A8" s="203" t="s">
        <v>708</v>
      </c>
      <c r="B8" s="72">
        <v>5576</v>
      </c>
      <c r="C8" s="111">
        <v>4310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20.053944929838497</v>
      </c>
      <c r="C13" s="301">
        <f>B3/SUM(B3:B8)*100</f>
        <v>25.65539973410284</v>
      </c>
      <c r="E13" s="217" t="s">
        <v>836</v>
      </c>
      <c r="F13" s="289">
        <f>IF(ISBLANK(F3),"",F3)</f>
        <v>51.21</v>
      </c>
      <c r="G13" s="289">
        <f>IF(ISBLANK(G3),"",G3)</f>
        <v>52.74</v>
      </c>
    </row>
    <row r="14" spans="1:16" x14ac:dyDescent="0.25">
      <c r="A14" s="220" t="s">
        <v>825</v>
      </c>
      <c r="B14" s="305">
        <f>C4/SUM(C3:C8)*100</f>
        <v>24.829560497749537</v>
      </c>
      <c r="C14" s="302">
        <f>B4/SUM(B3:B8)*100</f>
        <v>26.667524399433894</v>
      </c>
      <c r="E14" s="286" t="s">
        <v>837</v>
      </c>
      <c r="F14" s="290">
        <f t="shared" ref="F14:G17" si="0">IF(ISBLANK(F4),"",F4)</f>
        <v>40.21</v>
      </c>
      <c r="G14" s="290">
        <f t="shared" si="0"/>
        <v>36.86</v>
      </c>
    </row>
    <row r="15" spans="1:16" x14ac:dyDescent="0.25">
      <c r="A15" s="220" t="s">
        <v>826</v>
      </c>
      <c r="B15" s="305">
        <f>C5/SUM(C3:C8)*100</f>
        <v>18.819499602859413</v>
      </c>
      <c r="C15" s="302">
        <f>B5/SUM(B3:B8)*100</f>
        <v>20.036024776223648</v>
      </c>
      <c r="E15" s="286" t="s">
        <v>838</v>
      </c>
      <c r="F15" s="290">
        <f t="shared" si="0"/>
        <v>7.15</v>
      </c>
      <c r="G15" s="290">
        <f t="shared" si="0"/>
        <v>8.59</v>
      </c>
    </row>
    <row r="16" spans="1:16" x14ac:dyDescent="0.25">
      <c r="A16" s="220" t="s">
        <v>827</v>
      </c>
      <c r="B16" s="305">
        <f>C6/SUM(C3:C8)*100</f>
        <v>19.865303150648664</v>
      </c>
      <c r="C16" s="302">
        <f>B6/SUM(B3:B8)*100</f>
        <v>18.242137960188945</v>
      </c>
      <c r="E16" s="286" t="s">
        <v>839</v>
      </c>
      <c r="F16" s="290">
        <f t="shared" si="0"/>
        <v>1.04</v>
      </c>
      <c r="G16" s="290">
        <f t="shared" si="0"/>
        <v>1.38</v>
      </c>
    </row>
    <row r="17" spans="1:18" x14ac:dyDescent="0.25">
      <c r="A17" s="220" t="s">
        <v>828</v>
      </c>
      <c r="B17" s="305">
        <f>C7/SUM(C3:C8)*100</f>
        <v>9.2997087635689706</v>
      </c>
      <c r="C17" s="302">
        <f>B7/SUM(B3:B8)*100</f>
        <v>5.9826860514272058</v>
      </c>
      <c r="E17" s="219" t="s">
        <v>840</v>
      </c>
      <c r="F17" s="291">
        <f t="shared" si="0"/>
        <v>0.39</v>
      </c>
      <c r="G17" s="291">
        <f t="shared" si="0"/>
        <v>0.43</v>
      </c>
    </row>
    <row r="18" spans="1:18" x14ac:dyDescent="0.25">
      <c r="A18" s="221" t="s">
        <v>829</v>
      </c>
      <c r="B18" s="306">
        <f>C8/SUM(C3:C8)*100</f>
        <v>7.1319830553349215</v>
      </c>
      <c r="C18" s="303">
        <f>B8/SUM(B3:B8)*100</f>
        <v>3.4162270786234612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20.053944929838497</v>
      </c>
      <c r="C22" s="301">
        <f>C13</f>
        <v>25.65539973410284</v>
      </c>
    </row>
    <row r="23" spans="1:18" x14ac:dyDescent="0.25">
      <c r="A23" s="220" t="s">
        <v>831</v>
      </c>
      <c r="B23" s="305">
        <f t="shared" ref="B23:C27" si="1">B14</f>
        <v>24.829560497749537</v>
      </c>
      <c r="C23" s="302">
        <f t="shared" si="1"/>
        <v>26.667524399433894</v>
      </c>
    </row>
    <row r="24" spans="1:18" x14ac:dyDescent="0.25">
      <c r="A24" s="307" t="s">
        <v>832</v>
      </c>
      <c r="B24" s="305">
        <f t="shared" si="1"/>
        <v>18.819499602859413</v>
      </c>
      <c r="C24" s="302">
        <f t="shared" si="1"/>
        <v>20.036024776223648</v>
      </c>
    </row>
    <row r="25" spans="1:18" x14ac:dyDescent="0.25">
      <c r="A25" s="220" t="s">
        <v>833</v>
      </c>
      <c r="B25" s="305">
        <f t="shared" si="1"/>
        <v>19.865303150648664</v>
      </c>
      <c r="C25" s="302">
        <f t="shared" si="1"/>
        <v>18.242137960188945</v>
      </c>
    </row>
    <row r="26" spans="1:18" x14ac:dyDescent="0.25">
      <c r="A26" s="220" t="s">
        <v>834</v>
      </c>
      <c r="B26" s="305">
        <f t="shared" si="1"/>
        <v>9.2997087635689706</v>
      </c>
      <c r="C26" s="302">
        <f t="shared" si="1"/>
        <v>5.9826860514272058</v>
      </c>
    </row>
    <row r="27" spans="1:18" x14ac:dyDescent="0.25">
      <c r="A27" s="308" t="s">
        <v>835</v>
      </c>
      <c r="B27" s="306">
        <f t="shared" si="1"/>
        <v>7.1319830553349215</v>
      </c>
      <c r="C27" s="303">
        <f t="shared" si="1"/>
        <v>3.4162270786234612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65330</v>
      </c>
      <c r="C34" s="110">
        <v>15231</v>
      </c>
      <c r="E34" s="297" t="s">
        <v>709</v>
      </c>
      <c r="F34" s="71">
        <v>52.74</v>
      </c>
      <c r="G34" s="211"/>
      <c r="K34" s="122" t="s">
        <v>16</v>
      </c>
      <c r="L34" s="71">
        <v>2.4300000000000002</v>
      </c>
      <c r="M34" s="211"/>
    </row>
    <row r="35" spans="1:16" x14ac:dyDescent="0.25">
      <c r="A35" s="202" t="s">
        <v>704</v>
      </c>
      <c r="B35" s="212">
        <v>51453</v>
      </c>
      <c r="C35" s="160">
        <v>16461</v>
      </c>
      <c r="E35" s="298" t="s">
        <v>710</v>
      </c>
      <c r="F35" s="214">
        <v>36.86</v>
      </c>
      <c r="G35" s="211"/>
      <c r="K35" s="215" t="s">
        <v>212</v>
      </c>
      <c r="L35" s="214">
        <v>2.34</v>
      </c>
      <c r="M35" s="211"/>
      <c r="N35" s="29" t="s">
        <v>876</v>
      </c>
    </row>
    <row r="36" spans="1:16" x14ac:dyDescent="0.25">
      <c r="A36" s="202" t="s">
        <v>705</v>
      </c>
      <c r="B36" s="212">
        <v>32362</v>
      </c>
      <c r="C36" s="160">
        <v>10626</v>
      </c>
      <c r="E36" s="298" t="s">
        <v>711</v>
      </c>
      <c r="F36" s="214">
        <v>8.59</v>
      </c>
      <c r="G36" s="211"/>
      <c r="K36" s="123" t="s">
        <v>213</v>
      </c>
      <c r="L36" s="73">
        <v>2.72</v>
      </c>
      <c r="M36" s="211"/>
      <c r="N36" s="288">
        <v>2022</v>
      </c>
    </row>
    <row r="37" spans="1:16" x14ac:dyDescent="0.25">
      <c r="A37" s="202" t="s">
        <v>706</v>
      </c>
      <c r="B37" s="212">
        <v>26537</v>
      </c>
      <c r="C37" s="160">
        <v>9464</v>
      </c>
      <c r="E37" s="298" t="s">
        <v>712</v>
      </c>
      <c r="F37" s="214">
        <v>1.38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8574</v>
      </c>
      <c r="C38" s="160">
        <v>4700</v>
      </c>
      <c r="E38" s="299" t="s">
        <v>713</v>
      </c>
      <c r="F38" s="73">
        <v>0.43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3977</v>
      </c>
      <c r="C39" s="111">
        <v>3160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25.537372992186715</v>
      </c>
      <c r="C44" s="301">
        <f>B34/SUM(B34:B39)*100</f>
        <v>34.70698549138568</v>
      </c>
      <c r="E44" s="217" t="s">
        <v>836</v>
      </c>
      <c r="F44" s="289">
        <f>IF(ISBLANK(F34),"",F34)</f>
        <v>52.74</v>
      </c>
    </row>
    <row r="45" spans="1:16" x14ac:dyDescent="0.25">
      <c r="A45" s="220" t="s">
        <v>825</v>
      </c>
      <c r="B45" s="305">
        <f>C35/SUM(C34:C39)*100</f>
        <v>27.59967807920593</v>
      </c>
      <c r="C45" s="302">
        <f>B35/SUM(B34:B39)*100</f>
        <v>27.334739392136342</v>
      </c>
      <c r="E45" s="286" t="s">
        <v>837</v>
      </c>
      <c r="F45" s="290">
        <f t="shared" ref="F45:F48" si="2">IF(ISBLANK(F35),"",F35)</f>
        <v>36.86</v>
      </c>
    </row>
    <row r="46" spans="1:16" x14ac:dyDescent="0.25">
      <c r="A46" s="220" t="s">
        <v>826</v>
      </c>
      <c r="B46" s="305">
        <f>C36/SUM(C34:C39)*100</f>
        <v>17.816303946883068</v>
      </c>
      <c r="C46" s="302">
        <f>B36/SUM(B34:B39)*100</f>
        <v>17.192522033862286</v>
      </c>
      <c r="E46" s="286" t="s">
        <v>838</v>
      </c>
      <c r="F46" s="290">
        <f t="shared" si="2"/>
        <v>8.59</v>
      </c>
    </row>
    <row r="47" spans="1:16" x14ac:dyDescent="0.25">
      <c r="A47" s="220" t="s">
        <v>827</v>
      </c>
      <c r="B47" s="305">
        <f>C37/SUM(C34:C39)*100</f>
        <v>15.86801247443077</v>
      </c>
      <c r="C47" s="302">
        <f>B37/SUM(B34:B39)*100</f>
        <v>14.097953068803026</v>
      </c>
      <c r="E47" s="286" t="s">
        <v>839</v>
      </c>
      <c r="F47" s="290">
        <f t="shared" si="2"/>
        <v>1.38</v>
      </c>
    </row>
    <row r="48" spans="1:16" x14ac:dyDescent="0.25">
      <c r="A48" s="220" t="s">
        <v>828</v>
      </c>
      <c r="B48" s="305">
        <f>C38/SUM(C34:C39)*100</f>
        <v>7.8803527715368364</v>
      </c>
      <c r="C48" s="302">
        <f>B38/SUM(B34:B39)*100</f>
        <v>4.5549930139773576</v>
      </c>
      <c r="E48" s="219" t="s">
        <v>840</v>
      </c>
      <c r="F48" s="291">
        <f t="shared" si="2"/>
        <v>0.43</v>
      </c>
    </row>
    <row r="49" spans="1:3" x14ac:dyDescent="0.25">
      <c r="A49" s="221" t="s">
        <v>829</v>
      </c>
      <c r="B49" s="306">
        <f>C39/SUM(C34:C39)*100</f>
        <v>5.2982797357566813</v>
      </c>
      <c r="C49" s="303">
        <f>B39/SUM(B34:B39)*100</f>
        <v>2.1128069998353105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25.537372992186715</v>
      </c>
      <c r="C53" s="301">
        <f>C44</f>
        <v>34.70698549138568</v>
      </c>
    </row>
    <row r="54" spans="1:3" x14ac:dyDescent="0.25">
      <c r="A54" s="220" t="s">
        <v>831</v>
      </c>
      <c r="B54" s="305">
        <f t="shared" ref="B54:C54" si="3">B45</f>
        <v>27.59967807920593</v>
      </c>
      <c r="C54" s="302">
        <f t="shared" si="3"/>
        <v>27.334739392136342</v>
      </c>
    </row>
    <row r="55" spans="1:3" x14ac:dyDescent="0.25">
      <c r="A55" s="307" t="s">
        <v>832</v>
      </c>
      <c r="B55" s="305">
        <f t="shared" ref="B55:C55" si="4">B46</f>
        <v>17.816303946883068</v>
      </c>
      <c r="C55" s="302">
        <f t="shared" si="4"/>
        <v>17.192522033862286</v>
      </c>
    </row>
    <row r="56" spans="1:3" x14ac:dyDescent="0.25">
      <c r="A56" s="220" t="s">
        <v>833</v>
      </c>
      <c r="B56" s="305">
        <f t="shared" ref="B56:C56" si="5">B47</f>
        <v>15.86801247443077</v>
      </c>
      <c r="C56" s="302">
        <f t="shared" si="5"/>
        <v>14.097953068803026</v>
      </c>
    </row>
    <row r="57" spans="1:3" x14ac:dyDescent="0.25">
      <c r="A57" s="220" t="s">
        <v>834</v>
      </c>
      <c r="B57" s="305">
        <f t="shared" ref="B57:C57" si="6">B48</f>
        <v>7.8803527715368364</v>
      </c>
      <c r="C57" s="302">
        <f t="shared" si="6"/>
        <v>4.5549930139773576</v>
      </c>
    </row>
    <row r="58" spans="1:3" x14ac:dyDescent="0.25">
      <c r="A58" s="308" t="s">
        <v>835</v>
      </c>
      <c r="B58" s="306">
        <f t="shared" ref="B58:C58" si="7">B49</f>
        <v>5.2982797357566813</v>
      </c>
      <c r="C58" s="303">
        <f t="shared" si="7"/>
        <v>2.1128069998353105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2024-04-26T07:41:12Z</dcterms:modified>
</cp:coreProperties>
</file>